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adminmop-my.sharepoint.com/personal/christophe_leclercq_ctip-proprete_fr/Documents/Documents/0-Travail/CTIP/2- FARE/2024/1- Outils/Risk chimique/"/>
    </mc:Choice>
  </mc:AlternateContent>
  <xr:revisionPtr revIDLastSave="34" documentId="8_{E9ECA7DA-1F4D-43B4-8F59-FB0FAF9DCBD4}" xr6:coauthVersionLast="47" xr6:coauthVersionMax="47" xr10:uidLastSave="{000EB7DC-4812-4D68-972A-60D7FF2A0597}"/>
  <workbookProtection workbookAlgorithmName="SHA-512" workbookHashValue="7/957MaohAtNl2nSG94RDo4nXAxFloSGr9HclzX5oW2m88ryEegqCnWU7zQeQWAsH5ugzBb6YCWgZZWq669vag==" workbookSaltValue="yGP9XAZ3PVYbNgnZg4OjVw==" workbookSpinCount="100000" lockStructure="1"/>
  <bookViews>
    <workbookView xWindow="28680" yWindow="-120" windowWidth="29040" windowHeight="15720" xr2:uid="{00000000-000D-0000-FFFF-FFFF00000000}"/>
  </bookViews>
  <sheets>
    <sheet name="OUTIL D'ÉVALUATION" sheetId="1" r:id="rId1"/>
    <sheet name="Guide d'utilisation" sheetId="12" r:id="rId2"/>
    <sheet name="Guide d'Interprétation" sheetId="13" r:id="rId3"/>
    <sheet name="Info Danger" sheetId="2" state="hidden" r:id="rId4"/>
    <sheet name="Info - Classe d'exposition" sheetId="3" state="hidden" r:id="rId5"/>
    <sheet name="Info - Risques potentiels" sheetId="5" state="hidden" r:id="rId6"/>
    <sheet name="Info - Listes déroulantes" sheetId="7" state="hidden" r:id="rId7"/>
  </sheets>
  <definedNames>
    <definedName name="_xlnm._FilterDatabase" localSheetId="3" hidden="1">'Info Danger'!$A$7:$K$52</definedName>
    <definedName name="_xlnm._FilterDatabase" localSheetId="0" hidden="1">'OUTIL D''ÉVALUATION'!$A$6:$IN$463</definedName>
    <definedName name="C_M_R">'Info Danger'!#REF!</definedName>
    <definedName name="CMR">'Info Danger'!#REF!</definedName>
    <definedName name="CMRCLP">'Info Danger'!$D$63:$G$74</definedName>
    <definedName name="concatene">'Info - Listes déroulantes'!$D$21:$D$36</definedName>
    <definedName name="DANGER">'Info Danger'!#REF!</definedName>
    <definedName name="DANGERARRETE">'Info Danger'!$B$7:$K$52</definedName>
    <definedName name="DANGERCLP">'Info Danger'!$B$7:$J$52</definedName>
    <definedName name="DANGERNATURE">'Info Danger'!#REF!</definedName>
    <definedName name="Exposition">'Info - Classe d''exposition'!$B$5:$C$25</definedName>
    <definedName name="Fréquences">'Info - Listes déroulantes'!$D$21:$D$36</definedName>
    <definedName name="Fréquencess">'Info - Listes déroulantes'!$D$21:$F$36</definedName>
    <definedName name="_xlnm.Print_Titles" localSheetId="0">'OUTIL D''ÉVALUATION'!$5:$6</definedName>
    <definedName name="jour">'Info - Listes déroulantes'!$C$13:$F$13</definedName>
    <definedName name="Listeprotection">'OUTIL D''ÉVALUATION'!#REF!</definedName>
    <definedName name="Listprotection">'Info - Listes déroulantes'!$I$4:$I$5</definedName>
    <definedName name="Picto_danger">'Info - Listes déroulantes'!$I$12:$I$21</definedName>
    <definedName name="Picto_danger_clp">'Info - Listes déroulantes'!$J$12:$J$23</definedName>
    <definedName name="Procédé">'Info - Listes déroulantes'!$F$4:$F$5</definedName>
    <definedName name="Protection">#REF!</definedName>
    <definedName name="Protection_collective">#REF!</definedName>
    <definedName name="Risque_potentiel">'Info - Risques potentiels'!$B$5:$C$30</definedName>
    <definedName name="score_danger">'Info Danger'!$B$55:$C$59</definedName>
    <definedName name="score_procédé">'Info - Listes déroulantes'!$F$4:$G$5</definedName>
    <definedName name="score_protection">'Info - Listes déroulantes'!$I$4:$J$5</definedName>
    <definedName name="score_volatilité">'Info - Listes déroulantes'!$B$4:$C$7</definedName>
    <definedName name="semaine">'Info - Listes déroulantes'!$C$14:$F$14</definedName>
    <definedName name="testvola">'Info - Listes déroulantes'!$B$4:$D$7</definedName>
    <definedName name="Utilisation">'Info - Listes déroulantes'!$B$13:$B$16</definedName>
    <definedName name="VLEP">'Info - Listes déroulantes'!$L$4:$L$5</definedName>
    <definedName name="VLEPON">'Info - Listes déroulantes'!$L$4:$M$5</definedName>
    <definedName name="Volatilité">'Info - Listes déroulantes'!$B$4:$B$7</definedName>
    <definedName name="_xlnm.Print_Area" localSheetId="2">'Guide d''Interprétation'!$A$1:$M$15</definedName>
    <definedName name="_xlnm.Print_Area" localSheetId="1">'Guide d''utilisation'!$A$1:$K$140</definedName>
    <definedName name="_xlnm.Print_Area" localSheetId="4">'Info - Classe d''exposition'!$B$5:$C$25</definedName>
    <definedName name="_xlnm.Print_Area" localSheetId="6">'Info - Listes déroulantes'!$A$1:$M$36</definedName>
    <definedName name="_xlnm.Print_Area" localSheetId="5">'Info - Risques potentiels'!$B$5:$C$31</definedName>
    <definedName name="_xlnm.Print_Area" localSheetId="3">'Info Danger'!$B$7:$K$52</definedName>
    <definedName name="_xlnm.Print_Area" localSheetId="0">'OUTIL D''ÉVALUATION'!$B$5:$CH$33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414" i="1" l="1"/>
  <c r="CE414" i="1"/>
  <c r="CD414" i="1"/>
  <c r="CC414" i="1"/>
  <c r="CA414" i="1"/>
  <c r="BZ414" i="1"/>
  <c r="BY414" i="1"/>
  <c r="BV414" i="1"/>
  <c r="BQ414" i="1"/>
  <c r="BT414" i="1" s="1"/>
  <c r="BP414" i="1"/>
  <c r="BO414" i="1"/>
  <c r="BN414" i="1"/>
  <c r="BM414" i="1"/>
  <c r="BL414" i="1"/>
  <c r="BK414" i="1"/>
  <c r="BJ414" i="1"/>
  <c r="BI414" i="1"/>
  <c r="BH414" i="1"/>
  <c r="AN414" i="1"/>
  <c r="AM414" i="1"/>
  <c r="AL414" i="1"/>
  <c r="AK414" i="1"/>
  <c r="AJ414" i="1"/>
  <c r="AI414" i="1"/>
  <c r="AH414" i="1"/>
  <c r="AG414" i="1"/>
  <c r="AF414" i="1"/>
  <c r="AE414" i="1"/>
  <c r="AD414" i="1"/>
  <c r="AC414" i="1"/>
  <c r="AB414" i="1"/>
  <c r="AA414" i="1"/>
  <c r="Z414" i="1"/>
  <c r="W414" i="1"/>
  <c r="CF413" i="1"/>
  <c r="CE413" i="1"/>
  <c r="CD413" i="1"/>
  <c r="CC413" i="1"/>
  <c r="CA413" i="1"/>
  <c r="BZ413" i="1"/>
  <c r="BY413" i="1"/>
  <c r="BV413" i="1"/>
  <c r="BQ413" i="1"/>
  <c r="BT413" i="1" s="1"/>
  <c r="BP413" i="1"/>
  <c r="BO413" i="1"/>
  <c r="BN413" i="1"/>
  <c r="BM413" i="1"/>
  <c r="BL413" i="1"/>
  <c r="BK413" i="1"/>
  <c r="BJ413" i="1"/>
  <c r="BI413" i="1"/>
  <c r="BH413" i="1"/>
  <c r="AN413" i="1"/>
  <c r="AM413" i="1"/>
  <c r="AL413" i="1"/>
  <c r="AK413" i="1"/>
  <c r="AJ413" i="1"/>
  <c r="AI413" i="1"/>
  <c r="AH413" i="1"/>
  <c r="AG413" i="1"/>
  <c r="AF413" i="1"/>
  <c r="AE413" i="1"/>
  <c r="AD413" i="1"/>
  <c r="AC413" i="1"/>
  <c r="AB413" i="1"/>
  <c r="AA413" i="1"/>
  <c r="Z413" i="1"/>
  <c r="W413" i="1"/>
  <c r="CF412" i="1"/>
  <c r="CE412" i="1"/>
  <c r="CD412" i="1"/>
  <c r="CC412" i="1"/>
  <c r="CA412" i="1"/>
  <c r="BZ412" i="1"/>
  <c r="BY412" i="1"/>
  <c r="BV412" i="1"/>
  <c r="BQ412" i="1"/>
  <c r="BT412" i="1" s="1"/>
  <c r="BP412" i="1"/>
  <c r="BO412" i="1"/>
  <c r="BN412" i="1"/>
  <c r="BM412" i="1"/>
  <c r="BL412" i="1"/>
  <c r="BK412" i="1"/>
  <c r="BJ412" i="1"/>
  <c r="BI412" i="1"/>
  <c r="BH412" i="1"/>
  <c r="AN412" i="1"/>
  <c r="AM412" i="1"/>
  <c r="AL412" i="1"/>
  <c r="AK412" i="1"/>
  <c r="AJ412" i="1"/>
  <c r="AI412" i="1"/>
  <c r="AH412" i="1"/>
  <c r="AG412" i="1"/>
  <c r="AF412" i="1"/>
  <c r="AE412" i="1"/>
  <c r="AD412" i="1"/>
  <c r="AC412" i="1"/>
  <c r="AB412" i="1"/>
  <c r="AA412" i="1"/>
  <c r="Z412" i="1"/>
  <c r="W412" i="1"/>
  <c r="CF411" i="1"/>
  <c r="CE411" i="1"/>
  <c r="CD411" i="1"/>
  <c r="CC411" i="1"/>
  <c r="CA411" i="1"/>
  <c r="BZ411" i="1"/>
  <c r="BY411" i="1"/>
  <c r="BV411" i="1"/>
  <c r="BQ411" i="1"/>
  <c r="BT411" i="1" s="1"/>
  <c r="BP411" i="1"/>
  <c r="BO411" i="1"/>
  <c r="BN411" i="1"/>
  <c r="BM411" i="1"/>
  <c r="BL411" i="1"/>
  <c r="BK411" i="1"/>
  <c r="BJ411" i="1"/>
  <c r="BI411" i="1"/>
  <c r="BH411" i="1"/>
  <c r="AN411" i="1"/>
  <c r="AM411" i="1"/>
  <c r="AL411" i="1"/>
  <c r="AK411" i="1"/>
  <c r="AJ411" i="1"/>
  <c r="AI411" i="1"/>
  <c r="AH411" i="1"/>
  <c r="AG411" i="1"/>
  <c r="AF411" i="1"/>
  <c r="AE411" i="1"/>
  <c r="AD411" i="1"/>
  <c r="AC411" i="1"/>
  <c r="AB411" i="1"/>
  <c r="AA411" i="1"/>
  <c r="Z411" i="1"/>
  <c r="W411" i="1"/>
  <c r="CF410" i="1"/>
  <c r="CE410" i="1"/>
  <c r="CD410" i="1"/>
  <c r="CC410" i="1"/>
  <c r="CA410" i="1"/>
  <c r="BZ410" i="1"/>
  <c r="BY410" i="1"/>
  <c r="BV410" i="1"/>
  <c r="BQ410" i="1"/>
  <c r="BT410" i="1" s="1"/>
  <c r="BP410" i="1"/>
  <c r="BO410" i="1"/>
  <c r="BN410" i="1"/>
  <c r="BM410" i="1"/>
  <c r="BL410" i="1"/>
  <c r="BK410" i="1"/>
  <c r="BJ410" i="1"/>
  <c r="BI410" i="1"/>
  <c r="BH410" i="1"/>
  <c r="AN410" i="1"/>
  <c r="AM410" i="1"/>
  <c r="AL410" i="1"/>
  <c r="AK410" i="1"/>
  <c r="AJ410" i="1"/>
  <c r="AI410" i="1"/>
  <c r="AH410" i="1"/>
  <c r="AG410" i="1"/>
  <c r="AF410" i="1"/>
  <c r="AE410" i="1"/>
  <c r="AD410" i="1"/>
  <c r="AC410" i="1"/>
  <c r="AB410" i="1"/>
  <c r="AA410" i="1"/>
  <c r="Z410" i="1"/>
  <c r="W410" i="1"/>
  <c r="CF409" i="1"/>
  <c r="CE409" i="1"/>
  <c r="CD409" i="1"/>
  <c r="CC409" i="1"/>
  <c r="CA409" i="1"/>
  <c r="BZ409" i="1"/>
  <c r="BY409" i="1"/>
  <c r="BV409" i="1"/>
  <c r="BQ409" i="1"/>
  <c r="BT409" i="1" s="1"/>
  <c r="BP409" i="1"/>
  <c r="BO409" i="1"/>
  <c r="BN409" i="1"/>
  <c r="BM409" i="1"/>
  <c r="BL409" i="1"/>
  <c r="BK409" i="1"/>
  <c r="BJ409" i="1"/>
  <c r="BI409" i="1"/>
  <c r="BH409" i="1"/>
  <c r="AN409" i="1"/>
  <c r="AM409" i="1"/>
  <c r="AL409" i="1"/>
  <c r="AK409" i="1"/>
  <c r="AJ409" i="1"/>
  <c r="AI409" i="1"/>
  <c r="AH409" i="1"/>
  <c r="AG409" i="1"/>
  <c r="AF409" i="1"/>
  <c r="AE409" i="1"/>
  <c r="AD409" i="1"/>
  <c r="AC409" i="1"/>
  <c r="AB409" i="1"/>
  <c r="AA409" i="1"/>
  <c r="Z409" i="1"/>
  <c r="W409" i="1"/>
  <c r="CF408" i="1"/>
  <c r="CE408" i="1"/>
  <c r="CD408" i="1"/>
  <c r="CC408" i="1"/>
  <c r="CA408" i="1"/>
  <c r="BZ408" i="1"/>
  <c r="BY408" i="1"/>
  <c r="BV408" i="1"/>
  <c r="BQ408" i="1"/>
  <c r="BT408" i="1" s="1"/>
  <c r="BP408" i="1"/>
  <c r="BO408" i="1"/>
  <c r="BN408" i="1"/>
  <c r="BM408" i="1"/>
  <c r="BL408" i="1"/>
  <c r="BK408" i="1"/>
  <c r="BJ408" i="1"/>
  <c r="BI408" i="1"/>
  <c r="BH408" i="1"/>
  <c r="AN408" i="1"/>
  <c r="AM408" i="1"/>
  <c r="AL408" i="1"/>
  <c r="AK408" i="1"/>
  <c r="AJ408" i="1"/>
  <c r="AI408" i="1"/>
  <c r="AH408" i="1"/>
  <c r="AG408" i="1"/>
  <c r="AF408" i="1"/>
  <c r="AE408" i="1"/>
  <c r="AD408" i="1"/>
  <c r="AC408" i="1"/>
  <c r="AB408" i="1"/>
  <c r="AA408" i="1"/>
  <c r="Z408" i="1"/>
  <c r="W408" i="1"/>
  <c r="CF407" i="1"/>
  <c r="CE407" i="1"/>
  <c r="CD407" i="1"/>
  <c r="CC407" i="1"/>
  <c r="CA407" i="1"/>
  <c r="BZ407" i="1"/>
  <c r="BY407" i="1"/>
  <c r="BV407" i="1"/>
  <c r="BQ407" i="1"/>
  <c r="BT407" i="1" s="1"/>
  <c r="BP407" i="1"/>
  <c r="BO407" i="1"/>
  <c r="BN407" i="1"/>
  <c r="BM407" i="1"/>
  <c r="BL407" i="1"/>
  <c r="BK407" i="1"/>
  <c r="BJ407" i="1"/>
  <c r="BI407" i="1"/>
  <c r="BH407" i="1"/>
  <c r="AN407" i="1"/>
  <c r="AM407" i="1"/>
  <c r="AL407" i="1"/>
  <c r="AK407" i="1"/>
  <c r="AJ407" i="1"/>
  <c r="AI407" i="1"/>
  <c r="AH407" i="1"/>
  <c r="AG407" i="1"/>
  <c r="AF407" i="1"/>
  <c r="AE407" i="1"/>
  <c r="AD407" i="1"/>
  <c r="AC407" i="1"/>
  <c r="AB407" i="1"/>
  <c r="AA407" i="1"/>
  <c r="Z407" i="1"/>
  <c r="W407" i="1"/>
  <c r="CF406" i="1"/>
  <c r="CE406" i="1"/>
  <c r="CD406" i="1"/>
  <c r="CC406" i="1"/>
  <c r="CA406" i="1"/>
  <c r="BZ406" i="1"/>
  <c r="BY406" i="1"/>
  <c r="BV406" i="1"/>
  <c r="BQ406" i="1"/>
  <c r="BT406" i="1" s="1"/>
  <c r="BP406" i="1"/>
  <c r="BO406" i="1"/>
  <c r="BN406" i="1"/>
  <c r="BM406" i="1"/>
  <c r="BL406" i="1"/>
  <c r="BK406" i="1"/>
  <c r="BJ406" i="1"/>
  <c r="BI406" i="1"/>
  <c r="BH406" i="1"/>
  <c r="AN406" i="1"/>
  <c r="AM406" i="1"/>
  <c r="AL406" i="1"/>
  <c r="AK406" i="1"/>
  <c r="AJ406" i="1"/>
  <c r="AI406" i="1"/>
  <c r="AH406" i="1"/>
  <c r="AG406" i="1"/>
  <c r="AF406" i="1"/>
  <c r="AE406" i="1"/>
  <c r="AD406" i="1"/>
  <c r="AC406" i="1"/>
  <c r="AB406" i="1"/>
  <c r="AA406" i="1"/>
  <c r="Z406" i="1"/>
  <c r="W406" i="1"/>
  <c r="CF405" i="1"/>
  <c r="CE405" i="1"/>
  <c r="CD405" i="1"/>
  <c r="CC405" i="1"/>
  <c r="CA405" i="1"/>
  <c r="BZ405" i="1"/>
  <c r="BY405" i="1"/>
  <c r="BV405" i="1"/>
  <c r="BQ405" i="1"/>
  <c r="BT405" i="1" s="1"/>
  <c r="BR405" i="1" s="1"/>
  <c r="BW405" i="1" s="1"/>
  <c r="BP405" i="1"/>
  <c r="BO405" i="1"/>
  <c r="BN405" i="1"/>
  <c r="BM405" i="1"/>
  <c r="BL405" i="1"/>
  <c r="BK405" i="1"/>
  <c r="BJ405" i="1"/>
  <c r="BI405" i="1"/>
  <c r="BH405" i="1"/>
  <c r="AN405" i="1"/>
  <c r="AM405" i="1"/>
  <c r="AL405" i="1"/>
  <c r="AK405" i="1"/>
  <c r="AJ405" i="1"/>
  <c r="AI405" i="1"/>
  <c r="AH405" i="1"/>
  <c r="AG405" i="1"/>
  <c r="AF405" i="1"/>
  <c r="AE405" i="1"/>
  <c r="AD405" i="1"/>
  <c r="AC405" i="1"/>
  <c r="AB405" i="1"/>
  <c r="AA405" i="1"/>
  <c r="Z405" i="1"/>
  <c r="W405" i="1"/>
  <c r="CF404" i="1"/>
  <c r="CE404" i="1"/>
  <c r="CD404" i="1"/>
  <c r="CC404" i="1"/>
  <c r="CA404" i="1"/>
  <c r="BZ404" i="1"/>
  <c r="BY404" i="1"/>
  <c r="BV404" i="1"/>
  <c r="BQ404" i="1"/>
  <c r="BT404" i="1" s="1"/>
  <c r="BP404" i="1"/>
  <c r="BO404" i="1"/>
  <c r="BN404" i="1"/>
  <c r="BM404" i="1"/>
  <c r="BL404" i="1"/>
  <c r="BK404" i="1"/>
  <c r="BJ404" i="1"/>
  <c r="BI404" i="1"/>
  <c r="BH404" i="1"/>
  <c r="AN404" i="1"/>
  <c r="AM404" i="1"/>
  <c r="AL404" i="1"/>
  <c r="AK404" i="1"/>
  <c r="AJ404" i="1"/>
  <c r="AI404" i="1"/>
  <c r="AH404" i="1"/>
  <c r="AG404" i="1"/>
  <c r="AF404" i="1"/>
  <c r="AE404" i="1"/>
  <c r="AD404" i="1"/>
  <c r="AC404" i="1"/>
  <c r="AB404" i="1"/>
  <c r="AA404" i="1"/>
  <c r="Z404" i="1"/>
  <c r="W404" i="1"/>
  <c r="CF403" i="1"/>
  <c r="CE403" i="1"/>
  <c r="CD403" i="1"/>
  <c r="CC403" i="1"/>
  <c r="CA403" i="1"/>
  <c r="BZ403" i="1"/>
  <c r="BY403" i="1"/>
  <c r="BV403" i="1"/>
  <c r="BQ403" i="1"/>
  <c r="BT403" i="1" s="1"/>
  <c r="BR403" i="1" s="1"/>
  <c r="BW403" i="1" s="1"/>
  <c r="BP403" i="1"/>
  <c r="BO403" i="1"/>
  <c r="BN403" i="1"/>
  <c r="BM403" i="1"/>
  <c r="BL403" i="1"/>
  <c r="BK403" i="1"/>
  <c r="BJ403" i="1"/>
  <c r="BI403" i="1"/>
  <c r="BH403" i="1"/>
  <c r="AN403" i="1"/>
  <c r="AM403" i="1"/>
  <c r="AL403" i="1"/>
  <c r="AK403" i="1"/>
  <c r="AJ403" i="1"/>
  <c r="AI403" i="1"/>
  <c r="AH403" i="1"/>
  <c r="AG403" i="1"/>
  <c r="AF403" i="1"/>
  <c r="AE403" i="1"/>
  <c r="AD403" i="1"/>
  <c r="AC403" i="1"/>
  <c r="AB403" i="1"/>
  <c r="AA403" i="1"/>
  <c r="Z403" i="1"/>
  <c r="W403" i="1"/>
  <c r="CF402" i="1"/>
  <c r="CE402" i="1"/>
  <c r="CD402" i="1"/>
  <c r="CC402" i="1"/>
  <c r="CA402" i="1"/>
  <c r="BZ402" i="1"/>
  <c r="BY402" i="1"/>
  <c r="BV402" i="1"/>
  <c r="BQ402" i="1"/>
  <c r="BT402" i="1" s="1"/>
  <c r="BP402" i="1"/>
  <c r="BO402" i="1"/>
  <c r="BN402" i="1"/>
  <c r="BM402" i="1"/>
  <c r="BL402" i="1"/>
  <c r="BK402" i="1"/>
  <c r="BJ402" i="1"/>
  <c r="BI402" i="1"/>
  <c r="BH402" i="1"/>
  <c r="AN402" i="1"/>
  <c r="AM402" i="1"/>
  <c r="AL402" i="1"/>
  <c r="AK402" i="1"/>
  <c r="AJ402" i="1"/>
  <c r="AI402" i="1"/>
  <c r="AH402" i="1"/>
  <c r="AG402" i="1"/>
  <c r="AF402" i="1"/>
  <c r="AE402" i="1"/>
  <c r="AD402" i="1"/>
  <c r="AC402" i="1"/>
  <c r="AB402" i="1"/>
  <c r="AA402" i="1"/>
  <c r="Z402" i="1"/>
  <c r="W402" i="1"/>
  <c r="CF401" i="1"/>
  <c r="CE401" i="1"/>
  <c r="CD401" i="1"/>
  <c r="CC401" i="1"/>
  <c r="CA401" i="1"/>
  <c r="BZ401" i="1"/>
  <c r="BY401" i="1"/>
  <c r="BV401" i="1"/>
  <c r="BQ401" i="1"/>
  <c r="BT401" i="1" s="1"/>
  <c r="BR401" i="1" s="1"/>
  <c r="BW401" i="1" s="1"/>
  <c r="BP401" i="1"/>
  <c r="BO401" i="1"/>
  <c r="BN401" i="1"/>
  <c r="BM401" i="1"/>
  <c r="BL401" i="1"/>
  <c r="BK401" i="1"/>
  <c r="BJ401" i="1"/>
  <c r="BI401" i="1"/>
  <c r="BH401" i="1"/>
  <c r="AN401" i="1"/>
  <c r="AM401" i="1"/>
  <c r="AL401" i="1"/>
  <c r="AK401" i="1"/>
  <c r="AJ401" i="1"/>
  <c r="AI401" i="1"/>
  <c r="AH401" i="1"/>
  <c r="AG401" i="1"/>
  <c r="AF401" i="1"/>
  <c r="AE401" i="1"/>
  <c r="AD401" i="1"/>
  <c r="AC401" i="1"/>
  <c r="AB401" i="1"/>
  <c r="AA401" i="1"/>
  <c r="Z401" i="1"/>
  <c r="W401" i="1"/>
  <c r="CF400" i="1"/>
  <c r="CE400" i="1"/>
  <c r="CD400" i="1"/>
  <c r="CC400" i="1"/>
  <c r="CA400" i="1"/>
  <c r="BZ400" i="1"/>
  <c r="BY400" i="1"/>
  <c r="BV400" i="1"/>
  <c r="BQ400" i="1"/>
  <c r="BT400" i="1" s="1"/>
  <c r="BP400" i="1"/>
  <c r="BO400" i="1"/>
  <c r="BN400" i="1"/>
  <c r="BM400" i="1"/>
  <c r="BL400" i="1"/>
  <c r="BK400" i="1"/>
  <c r="BJ400" i="1"/>
  <c r="BI400" i="1"/>
  <c r="BH400" i="1"/>
  <c r="AN400" i="1"/>
  <c r="AM400" i="1"/>
  <c r="AL400" i="1"/>
  <c r="AK400" i="1"/>
  <c r="AJ400" i="1"/>
  <c r="AI400" i="1"/>
  <c r="AH400" i="1"/>
  <c r="AG400" i="1"/>
  <c r="AF400" i="1"/>
  <c r="AE400" i="1"/>
  <c r="AD400" i="1"/>
  <c r="AC400" i="1"/>
  <c r="AB400" i="1"/>
  <c r="AA400" i="1"/>
  <c r="Z400" i="1"/>
  <c r="W400" i="1"/>
  <c r="CF399" i="1"/>
  <c r="CE399" i="1"/>
  <c r="CD399" i="1"/>
  <c r="CC399" i="1"/>
  <c r="CA399" i="1"/>
  <c r="BZ399" i="1"/>
  <c r="BY399" i="1"/>
  <c r="BV399" i="1"/>
  <c r="BQ399" i="1"/>
  <c r="BT399" i="1" s="1"/>
  <c r="BR399" i="1" s="1"/>
  <c r="BW399" i="1" s="1"/>
  <c r="BP399" i="1"/>
  <c r="BO399" i="1"/>
  <c r="BN399" i="1"/>
  <c r="BM399" i="1"/>
  <c r="BL399" i="1"/>
  <c r="BK399" i="1"/>
  <c r="BJ399" i="1"/>
  <c r="BI399" i="1"/>
  <c r="BH399" i="1"/>
  <c r="AN399" i="1"/>
  <c r="AM399" i="1"/>
  <c r="AL399" i="1"/>
  <c r="AK399" i="1"/>
  <c r="AJ399" i="1"/>
  <c r="AI399" i="1"/>
  <c r="AH399" i="1"/>
  <c r="AG399" i="1"/>
  <c r="AF399" i="1"/>
  <c r="AE399" i="1"/>
  <c r="AD399" i="1"/>
  <c r="AC399" i="1"/>
  <c r="AB399" i="1"/>
  <c r="AA399" i="1"/>
  <c r="Z399" i="1"/>
  <c r="W399" i="1"/>
  <c r="CF398" i="1"/>
  <c r="CE398" i="1"/>
  <c r="CD398" i="1"/>
  <c r="CC398" i="1"/>
  <c r="CA398" i="1"/>
  <c r="BZ398" i="1"/>
  <c r="BY398" i="1"/>
  <c r="BV398" i="1"/>
  <c r="BQ398" i="1"/>
  <c r="BT398" i="1" s="1"/>
  <c r="BP398" i="1"/>
  <c r="BO398" i="1"/>
  <c r="BN398" i="1"/>
  <c r="BM398" i="1"/>
  <c r="BL398" i="1"/>
  <c r="BK398" i="1"/>
  <c r="BJ398" i="1"/>
  <c r="BI398" i="1"/>
  <c r="BH398" i="1"/>
  <c r="AN398" i="1"/>
  <c r="AM398" i="1"/>
  <c r="AL398" i="1"/>
  <c r="AK398" i="1"/>
  <c r="AJ398" i="1"/>
  <c r="AI398" i="1"/>
  <c r="AH398" i="1"/>
  <c r="AG398" i="1"/>
  <c r="AF398" i="1"/>
  <c r="AE398" i="1"/>
  <c r="AD398" i="1"/>
  <c r="AC398" i="1"/>
  <c r="AB398" i="1"/>
  <c r="AA398" i="1"/>
  <c r="Z398" i="1"/>
  <c r="W398" i="1"/>
  <c r="CF397" i="1"/>
  <c r="CE397" i="1"/>
  <c r="CD397" i="1"/>
  <c r="CC397" i="1"/>
  <c r="CA397" i="1"/>
  <c r="BZ397" i="1"/>
  <c r="BY397" i="1"/>
  <c r="BV397" i="1"/>
  <c r="BQ397" i="1"/>
  <c r="BT397" i="1" s="1"/>
  <c r="BR397" i="1" s="1"/>
  <c r="BW397" i="1" s="1"/>
  <c r="BP397" i="1"/>
  <c r="BO397" i="1"/>
  <c r="BN397" i="1"/>
  <c r="BM397" i="1"/>
  <c r="BL397" i="1"/>
  <c r="BK397" i="1"/>
  <c r="BJ397" i="1"/>
  <c r="BI397" i="1"/>
  <c r="BH397" i="1"/>
  <c r="AN397" i="1"/>
  <c r="AM397" i="1"/>
  <c r="AL397" i="1"/>
  <c r="AK397" i="1"/>
  <c r="AJ397" i="1"/>
  <c r="AI397" i="1"/>
  <c r="AH397" i="1"/>
  <c r="AG397" i="1"/>
  <c r="AF397" i="1"/>
  <c r="AE397" i="1"/>
  <c r="AD397" i="1"/>
  <c r="AC397" i="1"/>
  <c r="AB397" i="1"/>
  <c r="AA397" i="1"/>
  <c r="Z397" i="1"/>
  <c r="W397" i="1"/>
  <c r="CF396" i="1"/>
  <c r="CE396" i="1"/>
  <c r="CD396" i="1"/>
  <c r="CC396" i="1"/>
  <c r="CA396" i="1"/>
  <c r="BZ396" i="1"/>
  <c r="BY396" i="1"/>
  <c r="BV396" i="1"/>
  <c r="BQ396" i="1"/>
  <c r="BT396" i="1" s="1"/>
  <c r="BP396" i="1"/>
  <c r="BO396" i="1"/>
  <c r="BN396" i="1"/>
  <c r="BM396" i="1"/>
  <c r="BL396" i="1"/>
  <c r="BK396" i="1"/>
  <c r="BJ396" i="1"/>
  <c r="BI396" i="1"/>
  <c r="BH396" i="1"/>
  <c r="AN396" i="1"/>
  <c r="AM396" i="1"/>
  <c r="AL396" i="1"/>
  <c r="AK396" i="1"/>
  <c r="AJ396" i="1"/>
  <c r="AI396" i="1"/>
  <c r="AH396" i="1"/>
  <c r="AG396" i="1"/>
  <c r="AF396" i="1"/>
  <c r="AE396" i="1"/>
  <c r="AD396" i="1"/>
  <c r="AC396" i="1"/>
  <c r="AB396" i="1"/>
  <c r="AA396" i="1"/>
  <c r="Z396" i="1"/>
  <c r="W396" i="1"/>
  <c r="CF395" i="1"/>
  <c r="CE395" i="1"/>
  <c r="CD395" i="1"/>
  <c r="CC395" i="1"/>
  <c r="CA395" i="1"/>
  <c r="BZ395" i="1"/>
  <c r="BY395" i="1"/>
  <c r="BV395" i="1"/>
  <c r="BQ395" i="1"/>
  <c r="BT395" i="1" s="1"/>
  <c r="BP395" i="1"/>
  <c r="BO395" i="1"/>
  <c r="BN395" i="1"/>
  <c r="BM395" i="1"/>
  <c r="BL395" i="1"/>
  <c r="BK395" i="1"/>
  <c r="BJ395" i="1"/>
  <c r="BI395" i="1"/>
  <c r="BH395" i="1"/>
  <c r="AN395" i="1"/>
  <c r="AM395" i="1"/>
  <c r="AL395" i="1"/>
  <c r="AK395" i="1"/>
  <c r="AJ395" i="1"/>
  <c r="AI395" i="1"/>
  <c r="AH395" i="1"/>
  <c r="AG395" i="1"/>
  <c r="AF395" i="1"/>
  <c r="AE395" i="1"/>
  <c r="AD395" i="1"/>
  <c r="AC395" i="1"/>
  <c r="AB395" i="1"/>
  <c r="AA395" i="1"/>
  <c r="Z395" i="1"/>
  <c r="W395" i="1"/>
  <c r="CF394" i="1"/>
  <c r="CE394" i="1"/>
  <c r="CD394" i="1"/>
  <c r="CC394" i="1"/>
  <c r="CA394" i="1"/>
  <c r="BZ394" i="1"/>
  <c r="BY394" i="1"/>
  <c r="BV394" i="1"/>
  <c r="BQ394" i="1"/>
  <c r="BT394" i="1" s="1"/>
  <c r="BP394" i="1"/>
  <c r="BO394" i="1"/>
  <c r="BN394" i="1"/>
  <c r="BM394" i="1"/>
  <c r="BL394" i="1"/>
  <c r="BK394" i="1"/>
  <c r="BJ394" i="1"/>
  <c r="AV394" i="1" s="1"/>
  <c r="BI394" i="1"/>
  <c r="BH394" i="1"/>
  <c r="AN394" i="1"/>
  <c r="AM394" i="1"/>
  <c r="AL394" i="1"/>
  <c r="AK394" i="1"/>
  <c r="AJ394" i="1"/>
  <c r="AI394" i="1"/>
  <c r="AH394" i="1"/>
  <c r="AG394" i="1"/>
  <c r="AF394" i="1"/>
  <c r="AE394" i="1"/>
  <c r="AD394" i="1"/>
  <c r="AC394" i="1"/>
  <c r="AB394" i="1"/>
  <c r="AA394" i="1"/>
  <c r="Z394" i="1"/>
  <c r="W394" i="1"/>
  <c r="CF393" i="1"/>
  <c r="CE393" i="1"/>
  <c r="CD393" i="1"/>
  <c r="CC393" i="1"/>
  <c r="CA393" i="1"/>
  <c r="BZ393" i="1"/>
  <c r="BY393" i="1"/>
  <c r="BV393" i="1"/>
  <c r="BQ393" i="1"/>
  <c r="BT393" i="1" s="1"/>
  <c r="BP393" i="1"/>
  <c r="BO393" i="1"/>
  <c r="BN393" i="1"/>
  <c r="BM393" i="1"/>
  <c r="BL393" i="1"/>
  <c r="BK393" i="1"/>
  <c r="BJ393" i="1"/>
  <c r="BI393" i="1"/>
  <c r="BH393" i="1"/>
  <c r="AN393" i="1"/>
  <c r="AM393" i="1"/>
  <c r="AL393" i="1"/>
  <c r="AK393" i="1"/>
  <c r="AJ393" i="1"/>
  <c r="AI393" i="1"/>
  <c r="AH393" i="1"/>
  <c r="AG393" i="1"/>
  <c r="AF393" i="1"/>
  <c r="AE393" i="1"/>
  <c r="AD393" i="1"/>
  <c r="AC393" i="1"/>
  <c r="AB393" i="1"/>
  <c r="AA393" i="1"/>
  <c r="Z393" i="1"/>
  <c r="W393" i="1"/>
  <c r="CF392" i="1"/>
  <c r="CE392" i="1"/>
  <c r="CD392" i="1"/>
  <c r="CC392" i="1"/>
  <c r="CA392" i="1"/>
  <c r="BZ392" i="1"/>
  <c r="BY392" i="1"/>
  <c r="BV392" i="1"/>
  <c r="BQ392" i="1"/>
  <c r="BT392" i="1" s="1"/>
  <c r="BR392" i="1" s="1"/>
  <c r="BW392" i="1" s="1"/>
  <c r="BP392" i="1"/>
  <c r="BO392" i="1"/>
  <c r="BN392" i="1"/>
  <c r="BM392" i="1"/>
  <c r="BL392" i="1"/>
  <c r="BK392" i="1"/>
  <c r="BJ392" i="1"/>
  <c r="BI392" i="1"/>
  <c r="BH392" i="1"/>
  <c r="AN392" i="1"/>
  <c r="AM392" i="1"/>
  <c r="AL392" i="1"/>
  <c r="AK392" i="1"/>
  <c r="AJ392" i="1"/>
  <c r="AI392" i="1"/>
  <c r="AH392" i="1"/>
  <c r="AG392" i="1"/>
  <c r="AF392" i="1"/>
  <c r="AE392" i="1"/>
  <c r="AD392" i="1"/>
  <c r="AC392" i="1"/>
  <c r="AB392" i="1"/>
  <c r="AA392" i="1"/>
  <c r="Z392" i="1"/>
  <c r="W392" i="1"/>
  <c r="CF391" i="1"/>
  <c r="CE391" i="1"/>
  <c r="CD391" i="1"/>
  <c r="CC391" i="1"/>
  <c r="CA391" i="1"/>
  <c r="BZ391" i="1"/>
  <c r="BY391" i="1"/>
  <c r="BV391" i="1"/>
  <c r="BQ391" i="1"/>
  <c r="BT391" i="1" s="1"/>
  <c r="BP391" i="1"/>
  <c r="BO391" i="1"/>
  <c r="BN391" i="1"/>
  <c r="BM391" i="1"/>
  <c r="BL391" i="1"/>
  <c r="BK391" i="1"/>
  <c r="BJ391" i="1"/>
  <c r="BI391" i="1"/>
  <c r="BH391" i="1"/>
  <c r="AN391" i="1"/>
  <c r="AM391" i="1"/>
  <c r="AL391" i="1"/>
  <c r="AK391" i="1"/>
  <c r="AJ391" i="1"/>
  <c r="AI391" i="1"/>
  <c r="AH391" i="1"/>
  <c r="AG391" i="1"/>
  <c r="AF391" i="1"/>
  <c r="AE391" i="1"/>
  <c r="AD391" i="1"/>
  <c r="AC391" i="1"/>
  <c r="AB391" i="1"/>
  <c r="AA391" i="1"/>
  <c r="Z391" i="1"/>
  <c r="W391" i="1"/>
  <c r="CF390" i="1"/>
  <c r="CE390" i="1"/>
  <c r="CD390" i="1"/>
  <c r="CC390" i="1"/>
  <c r="CA390" i="1"/>
  <c r="BZ390" i="1"/>
  <c r="BY390" i="1"/>
  <c r="BV390" i="1"/>
  <c r="BQ390" i="1"/>
  <c r="BT390" i="1" s="1"/>
  <c r="BP390" i="1"/>
  <c r="BO390" i="1"/>
  <c r="BN390" i="1"/>
  <c r="BM390" i="1"/>
  <c r="BL390" i="1"/>
  <c r="BK390" i="1"/>
  <c r="BJ390" i="1"/>
  <c r="BI390" i="1"/>
  <c r="BH390" i="1"/>
  <c r="AN390" i="1"/>
  <c r="AM390" i="1"/>
  <c r="AL390" i="1"/>
  <c r="AK390" i="1"/>
  <c r="AJ390" i="1"/>
  <c r="AI390" i="1"/>
  <c r="AH390" i="1"/>
  <c r="AG390" i="1"/>
  <c r="AF390" i="1"/>
  <c r="AE390" i="1"/>
  <c r="AD390" i="1"/>
  <c r="AC390" i="1"/>
  <c r="AB390" i="1"/>
  <c r="AA390" i="1"/>
  <c r="Z390" i="1"/>
  <c r="W390" i="1"/>
  <c r="CF389" i="1"/>
  <c r="CE389" i="1"/>
  <c r="CD389" i="1"/>
  <c r="CC389" i="1"/>
  <c r="CA389" i="1"/>
  <c r="BZ389" i="1"/>
  <c r="BY389" i="1"/>
  <c r="BV389" i="1"/>
  <c r="BQ389" i="1"/>
  <c r="BT389" i="1" s="1"/>
  <c r="BP389" i="1"/>
  <c r="BO389" i="1"/>
  <c r="BN389" i="1"/>
  <c r="BM389" i="1"/>
  <c r="BL389" i="1"/>
  <c r="BK389" i="1"/>
  <c r="BJ389" i="1"/>
  <c r="BI389" i="1"/>
  <c r="BH389" i="1"/>
  <c r="AN389" i="1"/>
  <c r="AM389" i="1"/>
  <c r="AL389" i="1"/>
  <c r="AK389" i="1"/>
  <c r="AJ389" i="1"/>
  <c r="AI389" i="1"/>
  <c r="AH389" i="1"/>
  <c r="AG389" i="1"/>
  <c r="AF389" i="1"/>
  <c r="AE389" i="1"/>
  <c r="AD389" i="1"/>
  <c r="AC389" i="1"/>
  <c r="AB389" i="1"/>
  <c r="AA389" i="1"/>
  <c r="Z389" i="1"/>
  <c r="W389" i="1"/>
  <c r="CF388" i="1"/>
  <c r="CE388" i="1"/>
  <c r="CD388" i="1"/>
  <c r="CC388" i="1"/>
  <c r="CA388" i="1"/>
  <c r="BZ388" i="1"/>
  <c r="BY388" i="1"/>
  <c r="BV388" i="1"/>
  <c r="BQ388" i="1"/>
  <c r="BT388" i="1" s="1"/>
  <c r="BP388" i="1"/>
  <c r="BO388" i="1"/>
  <c r="BN388" i="1"/>
  <c r="BM388" i="1"/>
  <c r="BL388" i="1"/>
  <c r="BK388" i="1"/>
  <c r="BJ388" i="1"/>
  <c r="BI388" i="1"/>
  <c r="BH388" i="1"/>
  <c r="AN388" i="1"/>
  <c r="AM388" i="1"/>
  <c r="AL388" i="1"/>
  <c r="AK388" i="1"/>
  <c r="AJ388" i="1"/>
  <c r="AI388" i="1"/>
  <c r="AH388" i="1"/>
  <c r="AG388" i="1"/>
  <c r="AF388" i="1"/>
  <c r="AE388" i="1"/>
  <c r="AD388" i="1"/>
  <c r="AC388" i="1"/>
  <c r="AB388" i="1"/>
  <c r="AA388" i="1"/>
  <c r="Z388" i="1"/>
  <c r="W388" i="1"/>
  <c r="CF387" i="1"/>
  <c r="CE387" i="1"/>
  <c r="CD387" i="1"/>
  <c r="CC387" i="1"/>
  <c r="CA387" i="1"/>
  <c r="BZ387" i="1"/>
  <c r="BY387" i="1"/>
  <c r="BV387" i="1"/>
  <c r="BQ387" i="1"/>
  <c r="BT387" i="1" s="1"/>
  <c r="BP387" i="1"/>
  <c r="BO387" i="1"/>
  <c r="BN387" i="1"/>
  <c r="BM387" i="1"/>
  <c r="BL387" i="1"/>
  <c r="BK387" i="1"/>
  <c r="BJ387" i="1"/>
  <c r="BI387" i="1"/>
  <c r="BH387" i="1"/>
  <c r="AN387" i="1"/>
  <c r="AM387" i="1"/>
  <c r="AL387" i="1"/>
  <c r="AK387" i="1"/>
  <c r="AJ387" i="1"/>
  <c r="AI387" i="1"/>
  <c r="AH387" i="1"/>
  <c r="AG387" i="1"/>
  <c r="AF387" i="1"/>
  <c r="AE387" i="1"/>
  <c r="AD387" i="1"/>
  <c r="AC387" i="1"/>
  <c r="AB387" i="1"/>
  <c r="AA387" i="1"/>
  <c r="Z387" i="1"/>
  <c r="W387" i="1"/>
  <c r="CF386" i="1"/>
  <c r="CE386" i="1"/>
  <c r="CD386" i="1"/>
  <c r="CC386" i="1"/>
  <c r="CA386" i="1"/>
  <c r="BZ386" i="1"/>
  <c r="BY386" i="1"/>
  <c r="BV386" i="1"/>
  <c r="BQ386" i="1"/>
  <c r="BT386" i="1" s="1"/>
  <c r="BP386" i="1"/>
  <c r="BO386" i="1"/>
  <c r="BN386" i="1"/>
  <c r="BM386" i="1"/>
  <c r="BL386" i="1"/>
  <c r="BK386" i="1"/>
  <c r="BJ386" i="1"/>
  <c r="BI386" i="1"/>
  <c r="BH386" i="1"/>
  <c r="AN386" i="1"/>
  <c r="AM386" i="1"/>
  <c r="AL386" i="1"/>
  <c r="AK386" i="1"/>
  <c r="AJ386" i="1"/>
  <c r="AI386" i="1"/>
  <c r="AH386" i="1"/>
  <c r="AG386" i="1"/>
  <c r="AF386" i="1"/>
  <c r="AE386" i="1"/>
  <c r="AD386" i="1"/>
  <c r="AC386" i="1"/>
  <c r="AB386" i="1"/>
  <c r="AA386" i="1"/>
  <c r="Z386" i="1"/>
  <c r="W386" i="1"/>
  <c r="CF385" i="1"/>
  <c r="CE385" i="1"/>
  <c r="CD385" i="1"/>
  <c r="CC385" i="1"/>
  <c r="CA385" i="1"/>
  <c r="BZ385" i="1"/>
  <c r="BY385" i="1"/>
  <c r="BV385" i="1"/>
  <c r="BQ385" i="1"/>
  <c r="BT385" i="1" s="1"/>
  <c r="BP385" i="1"/>
  <c r="BO385" i="1"/>
  <c r="BN385" i="1"/>
  <c r="BM385" i="1"/>
  <c r="BL385" i="1"/>
  <c r="BK385" i="1"/>
  <c r="BJ385" i="1"/>
  <c r="BI385" i="1"/>
  <c r="BH385" i="1"/>
  <c r="AN385" i="1"/>
  <c r="AM385" i="1"/>
  <c r="AL385" i="1"/>
  <c r="AK385" i="1"/>
  <c r="AJ385" i="1"/>
  <c r="AI385" i="1"/>
  <c r="AH385" i="1"/>
  <c r="AG385" i="1"/>
  <c r="AF385" i="1"/>
  <c r="AE385" i="1"/>
  <c r="AD385" i="1"/>
  <c r="AC385" i="1"/>
  <c r="AB385" i="1"/>
  <c r="AA385" i="1"/>
  <c r="Z385" i="1"/>
  <c r="W385" i="1"/>
  <c r="CF384" i="1"/>
  <c r="CE384" i="1"/>
  <c r="CD384" i="1"/>
  <c r="CC384" i="1"/>
  <c r="CA384" i="1"/>
  <c r="BZ384" i="1"/>
  <c r="BY384" i="1"/>
  <c r="BV384" i="1"/>
  <c r="BQ384" i="1"/>
  <c r="BT384" i="1" s="1"/>
  <c r="BP384" i="1"/>
  <c r="BO384" i="1"/>
  <c r="BN384" i="1"/>
  <c r="BM384" i="1"/>
  <c r="BL384" i="1"/>
  <c r="BK384" i="1"/>
  <c r="BJ384" i="1"/>
  <c r="BI384" i="1"/>
  <c r="BH384" i="1"/>
  <c r="AN384" i="1"/>
  <c r="AM384" i="1"/>
  <c r="AL384" i="1"/>
  <c r="AK384" i="1"/>
  <c r="AJ384" i="1"/>
  <c r="AI384" i="1"/>
  <c r="AH384" i="1"/>
  <c r="AG384" i="1"/>
  <c r="AF384" i="1"/>
  <c r="AE384" i="1"/>
  <c r="AD384" i="1"/>
  <c r="AC384" i="1"/>
  <c r="AB384" i="1"/>
  <c r="AA384" i="1"/>
  <c r="Z384" i="1"/>
  <c r="W384" i="1"/>
  <c r="CF383" i="1"/>
  <c r="CE383" i="1"/>
  <c r="CD383" i="1"/>
  <c r="CC383" i="1"/>
  <c r="CA383" i="1"/>
  <c r="BZ383" i="1"/>
  <c r="BY383" i="1"/>
  <c r="BV383" i="1"/>
  <c r="BQ383" i="1"/>
  <c r="BT383" i="1" s="1"/>
  <c r="BP383" i="1"/>
  <c r="BO383" i="1"/>
  <c r="BN383" i="1"/>
  <c r="BM383" i="1"/>
  <c r="BL383" i="1"/>
  <c r="BK383" i="1"/>
  <c r="BJ383" i="1"/>
  <c r="BI383" i="1"/>
  <c r="BH383" i="1"/>
  <c r="AN383" i="1"/>
  <c r="AM383" i="1"/>
  <c r="AL383" i="1"/>
  <c r="AK383" i="1"/>
  <c r="AJ383" i="1"/>
  <c r="AI383" i="1"/>
  <c r="AH383" i="1"/>
  <c r="AG383" i="1"/>
  <c r="AF383" i="1"/>
  <c r="AE383" i="1"/>
  <c r="AD383" i="1"/>
  <c r="AC383" i="1"/>
  <c r="AB383" i="1"/>
  <c r="AA383" i="1"/>
  <c r="Z383" i="1"/>
  <c r="W383" i="1"/>
  <c r="CF382" i="1"/>
  <c r="CE382" i="1"/>
  <c r="CD382" i="1"/>
  <c r="CC382" i="1"/>
  <c r="CA382" i="1"/>
  <c r="BZ382" i="1"/>
  <c r="BY382" i="1"/>
  <c r="BV382" i="1"/>
  <c r="BQ382" i="1"/>
  <c r="BT382" i="1" s="1"/>
  <c r="BP382" i="1"/>
  <c r="BO382" i="1"/>
  <c r="BN382" i="1"/>
  <c r="BM382" i="1"/>
  <c r="BL382" i="1"/>
  <c r="BK382" i="1"/>
  <c r="BJ382" i="1"/>
  <c r="BI382" i="1"/>
  <c r="BH382" i="1"/>
  <c r="AN382" i="1"/>
  <c r="AM382" i="1"/>
  <c r="AL382" i="1"/>
  <c r="AK382" i="1"/>
  <c r="AJ382" i="1"/>
  <c r="AI382" i="1"/>
  <c r="AH382" i="1"/>
  <c r="AG382" i="1"/>
  <c r="AF382" i="1"/>
  <c r="AE382" i="1"/>
  <c r="AD382" i="1"/>
  <c r="AC382" i="1"/>
  <c r="AB382" i="1"/>
  <c r="AA382" i="1"/>
  <c r="Z382" i="1"/>
  <c r="W382" i="1"/>
  <c r="CF381" i="1"/>
  <c r="CE381" i="1"/>
  <c r="CD381" i="1"/>
  <c r="CC381" i="1"/>
  <c r="CA381" i="1"/>
  <c r="BZ381" i="1"/>
  <c r="BY381" i="1"/>
  <c r="BV381" i="1"/>
  <c r="BQ381" i="1"/>
  <c r="BT381" i="1" s="1"/>
  <c r="BP381" i="1"/>
  <c r="BO381" i="1"/>
  <c r="BN381" i="1"/>
  <c r="BM381" i="1"/>
  <c r="BL381" i="1"/>
  <c r="BK381" i="1"/>
  <c r="BJ381" i="1"/>
  <c r="BI381" i="1"/>
  <c r="BH381" i="1"/>
  <c r="AN381" i="1"/>
  <c r="AM381" i="1"/>
  <c r="AL381" i="1"/>
  <c r="AK381" i="1"/>
  <c r="AJ381" i="1"/>
  <c r="AI381" i="1"/>
  <c r="AH381" i="1"/>
  <c r="AG381" i="1"/>
  <c r="AF381" i="1"/>
  <c r="AE381" i="1"/>
  <c r="AD381" i="1"/>
  <c r="AC381" i="1"/>
  <c r="AB381" i="1"/>
  <c r="AA381" i="1"/>
  <c r="Z381" i="1"/>
  <c r="W381" i="1"/>
  <c r="CF380" i="1"/>
  <c r="CE380" i="1"/>
  <c r="CD380" i="1"/>
  <c r="CC380" i="1"/>
  <c r="CA380" i="1"/>
  <c r="BZ380" i="1"/>
  <c r="BY380" i="1"/>
  <c r="BV380" i="1"/>
  <c r="BQ380" i="1"/>
  <c r="BT380" i="1" s="1"/>
  <c r="BR380" i="1" s="1"/>
  <c r="BW380" i="1" s="1"/>
  <c r="BP380" i="1"/>
  <c r="BO380" i="1"/>
  <c r="BN380" i="1"/>
  <c r="BM380" i="1"/>
  <c r="BL380" i="1"/>
  <c r="BK380" i="1"/>
  <c r="BJ380" i="1"/>
  <c r="BI380" i="1"/>
  <c r="BH380" i="1"/>
  <c r="AN380" i="1"/>
  <c r="AM380" i="1"/>
  <c r="AL380" i="1"/>
  <c r="AK380" i="1"/>
  <c r="AJ380" i="1"/>
  <c r="AI380" i="1"/>
  <c r="AH380" i="1"/>
  <c r="AG380" i="1"/>
  <c r="AF380" i="1"/>
  <c r="AE380" i="1"/>
  <c r="AD380" i="1"/>
  <c r="AC380" i="1"/>
  <c r="AB380" i="1"/>
  <c r="AA380" i="1"/>
  <c r="Z380" i="1"/>
  <c r="W380" i="1"/>
  <c r="CF379" i="1"/>
  <c r="CE379" i="1"/>
  <c r="CD379" i="1"/>
  <c r="CC379" i="1"/>
  <c r="CA379" i="1"/>
  <c r="BZ379" i="1"/>
  <c r="BY379" i="1"/>
  <c r="BV379" i="1"/>
  <c r="BQ379" i="1"/>
  <c r="BT379" i="1" s="1"/>
  <c r="BP379" i="1"/>
  <c r="BO379" i="1"/>
  <c r="BN379" i="1"/>
  <c r="BM379" i="1"/>
  <c r="BL379" i="1"/>
  <c r="BK379" i="1"/>
  <c r="BJ379" i="1"/>
  <c r="BI379" i="1"/>
  <c r="BH379" i="1"/>
  <c r="AN379" i="1"/>
  <c r="AM379" i="1"/>
  <c r="AL379" i="1"/>
  <c r="AK379" i="1"/>
  <c r="AJ379" i="1"/>
  <c r="AI379" i="1"/>
  <c r="AH379" i="1"/>
  <c r="AG379" i="1"/>
  <c r="AF379" i="1"/>
  <c r="AE379" i="1"/>
  <c r="AD379" i="1"/>
  <c r="AC379" i="1"/>
  <c r="AB379" i="1"/>
  <c r="AA379" i="1"/>
  <c r="Z379" i="1"/>
  <c r="W379" i="1"/>
  <c r="CF378" i="1"/>
  <c r="CE378" i="1"/>
  <c r="CD378" i="1"/>
  <c r="CC378" i="1"/>
  <c r="CA378" i="1"/>
  <c r="BZ378" i="1"/>
  <c r="BY378" i="1"/>
  <c r="BV378" i="1"/>
  <c r="BQ378" i="1"/>
  <c r="BT378" i="1" s="1"/>
  <c r="BP378" i="1"/>
  <c r="BO378" i="1"/>
  <c r="BN378" i="1"/>
  <c r="BM378" i="1"/>
  <c r="BL378" i="1"/>
  <c r="BK378" i="1"/>
  <c r="BJ378" i="1"/>
  <c r="BI378" i="1"/>
  <c r="BH378" i="1"/>
  <c r="AN378" i="1"/>
  <c r="AM378" i="1"/>
  <c r="AL378" i="1"/>
  <c r="AK378" i="1"/>
  <c r="AJ378" i="1"/>
  <c r="AI378" i="1"/>
  <c r="AH378" i="1"/>
  <c r="AG378" i="1"/>
  <c r="AF378" i="1"/>
  <c r="AE378" i="1"/>
  <c r="AD378" i="1"/>
  <c r="AC378" i="1"/>
  <c r="AB378" i="1"/>
  <c r="AA378" i="1"/>
  <c r="Z378" i="1"/>
  <c r="W378" i="1"/>
  <c r="CF377" i="1"/>
  <c r="CE377" i="1"/>
  <c r="CD377" i="1"/>
  <c r="CC377" i="1"/>
  <c r="CA377" i="1"/>
  <c r="BZ377" i="1"/>
  <c r="BY377" i="1"/>
  <c r="BV377" i="1"/>
  <c r="BQ377" i="1"/>
  <c r="BT377" i="1" s="1"/>
  <c r="BP377" i="1"/>
  <c r="BO377" i="1"/>
  <c r="BN377" i="1"/>
  <c r="BM377" i="1"/>
  <c r="BL377" i="1"/>
  <c r="BK377" i="1"/>
  <c r="BJ377" i="1"/>
  <c r="BI377" i="1"/>
  <c r="BH377" i="1"/>
  <c r="AN377" i="1"/>
  <c r="AM377" i="1"/>
  <c r="AL377" i="1"/>
  <c r="AK377" i="1"/>
  <c r="AJ377" i="1"/>
  <c r="AI377" i="1"/>
  <c r="AH377" i="1"/>
  <c r="AG377" i="1"/>
  <c r="AF377" i="1"/>
  <c r="AE377" i="1"/>
  <c r="AD377" i="1"/>
  <c r="AC377" i="1"/>
  <c r="AB377" i="1"/>
  <c r="AA377" i="1"/>
  <c r="Z377" i="1"/>
  <c r="W377" i="1"/>
  <c r="CF376" i="1"/>
  <c r="CE376" i="1"/>
  <c r="CD376" i="1"/>
  <c r="CC376" i="1"/>
  <c r="CA376" i="1"/>
  <c r="BZ376" i="1"/>
  <c r="BY376" i="1"/>
  <c r="BV376" i="1"/>
  <c r="BQ376" i="1"/>
  <c r="BT376" i="1" s="1"/>
  <c r="BR376" i="1" s="1"/>
  <c r="BW376" i="1" s="1"/>
  <c r="BP376" i="1"/>
  <c r="BO376" i="1"/>
  <c r="BN376" i="1"/>
  <c r="BM376" i="1"/>
  <c r="BL376" i="1"/>
  <c r="BK376" i="1"/>
  <c r="BJ376" i="1"/>
  <c r="BI376" i="1"/>
  <c r="BH376" i="1"/>
  <c r="AN376" i="1"/>
  <c r="AM376" i="1"/>
  <c r="AL376" i="1"/>
  <c r="AK376" i="1"/>
  <c r="AJ376" i="1"/>
  <c r="AI376" i="1"/>
  <c r="AH376" i="1"/>
  <c r="AG376" i="1"/>
  <c r="AF376" i="1"/>
  <c r="AE376" i="1"/>
  <c r="AD376" i="1"/>
  <c r="AC376" i="1"/>
  <c r="AB376" i="1"/>
  <c r="AA376" i="1"/>
  <c r="Z376" i="1"/>
  <c r="W376" i="1"/>
  <c r="CF375" i="1"/>
  <c r="CE375" i="1"/>
  <c r="CD375" i="1"/>
  <c r="CC375" i="1"/>
  <c r="CA375" i="1"/>
  <c r="BZ375" i="1"/>
  <c r="BY375" i="1"/>
  <c r="BV375" i="1"/>
  <c r="BQ375" i="1"/>
  <c r="BT375" i="1" s="1"/>
  <c r="BP375" i="1"/>
  <c r="BO375" i="1"/>
  <c r="BN375" i="1"/>
  <c r="BM375" i="1"/>
  <c r="BL375" i="1"/>
  <c r="BK375" i="1"/>
  <c r="BJ375" i="1"/>
  <c r="BI375" i="1"/>
  <c r="BH375" i="1"/>
  <c r="AN375" i="1"/>
  <c r="AM375" i="1"/>
  <c r="AL375" i="1"/>
  <c r="AK375" i="1"/>
  <c r="AJ375" i="1"/>
  <c r="AI375" i="1"/>
  <c r="AH375" i="1"/>
  <c r="AG375" i="1"/>
  <c r="AF375" i="1"/>
  <c r="AE375" i="1"/>
  <c r="AD375" i="1"/>
  <c r="AC375" i="1"/>
  <c r="AB375" i="1"/>
  <c r="AA375" i="1"/>
  <c r="Z375" i="1"/>
  <c r="W375" i="1"/>
  <c r="CF374" i="1"/>
  <c r="CE374" i="1"/>
  <c r="CD374" i="1"/>
  <c r="CC374" i="1"/>
  <c r="CA374" i="1"/>
  <c r="BZ374" i="1"/>
  <c r="BY374" i="1"/>
  <c r="BV374" i="1"/>
  <c r="BQ374" i="1"/>
  <c r="BT374" i="1" s="1"/>
  <c r="BP374" i="1"/>
  <c r="BO374" i="1"/>
  <c r="BN374" i="1"/>
  <c r="BM374" i="1"/>
  <c r="BL374" i="1"/>
  <c r="BK374" i="1"/>
  <c r="BJ374" i="1"/>
  <c r="BI374" i="1"/>
  <c r="BH374" i="1"/>
  <c r="AN374" i="1"/>
  <c r="AM374" i="1"/>
  <c r="AL374" i="1"/>
  <c r="AK374" i="1"/>
  <c r="AJ374" i="1"/>
  <c r="AI374" i="1"/>
  <c r="AH374" i="1"/>
  <c r="AG374" i="1"/>
  <c r="AF374" i="1"/>
  <c r="AE374" i="1"/>
  <c r="AD374" i="1"/>
  <c r="AC374" i="1"/>
  <c r="AB374" i="1"/>
  <c r="AA374" i="1"/>
  <c r="Z374" i="1"/>
  <c r="W374" i="1"/>
  <c r="CF373" i="1"/>
  <c r="CE373" i="1"/>
  <c r="CD373" i="1"/>
  <c r="CC373" i="1"/>
  <c r="CA373" i="1"/>
  <c r="BZ373" i="1"/>
  <c r="BY373" i="1"/>
  <c r="BV373" i="1"/>
  <c r="BQ373" i="1"/>
  <c r="BT373" i="1" s="1"/>
  <c r="BP373" i="1"/>
  <c r="BO373" i="1"/>
  <c r="BN373" i="1"/>
  <c r="BM373" i="1"/>
  <c r="BL373" i="1"/>
  <c r="BK373" i="1"/>
  <c r="BJ373" i="1"/>
  <c r="BI373" i="1"/>
  <c r="BH373" i="1"/>
  <c r="AN373" i="1"/>
  <c r="AM373" i="1"/>
  <c r="AL373" i="1"/>
  <c r="AK373" i="1"/>
  <c r="AJ373" i="1"/>
  <c r="AI373" i="1"/>
  <c r="AH373" i="1"/>
  <c r="AG373" i="1"/>
  <c r="AF373" i="1"/>
  <c r="AE373" i="1"/>
  <c r="AD373" i="1"/>
  <c r="AC373" i="1"/>
  <c r="AB373" i="1"/>
  <c r="AA373" i="1"/>
  <c r="Z373" i="1"/>
  <c r="W373" i="1"/>
  <c r="CF372" i="1"/>
  <c r="CE372" i="1"/>
  <c r="CD372" i="1"/>
  <c r="CC372" i="1"/>
  <c r="CA372" i="1"/>
  <c r="BZ372" i="1"/>
  <c r="BY372" i="1"/>
  <c r="BV372" i="1"/>
  <c r="BQ372" i="1"/>
  <c r="BT372" i="1" s="1"/>
  <c r="BP372" i="1"/>
  <c r="BO372" i="1"/>
  <c r="BN372" i="1"/>
  <c r="BM372" i="1"/>
  <c r="BL372" i="1"/>
  <c r="BK372" i="1"/>
  <c r="BJ372" i="1"/>
  <c r="BI372" i="1"/>
  <c r="BH372" i="1"/>
  <c r="AN372" i="1"/>
  <c r="AM372" i="1"/>
  <c r="AL372" i="1"/>
  <c r="AK372" i="1"/>
  <c r="AJ372" i="1"/>
  <c r="AI372" i="1"/>
  <c r="AH372" i="1"/>
  <c r="AG372" i="1"/>
  <c r="AF372" i="1"/>
  <c r="AE372" i="1"/>
  <c r="AD372" i="1"/>
  <c r="AC372" i="1"/>
  <c r="AB372" i="1"/>
  <c r="AA372" i="1"/>
  <c r="Z372" i="1"/>
  <c r="W372" i="1"/>
  <c r="CF371" i="1"/>
  <c r="CE371" i="1"/>
  <c r="CD371" i="1"/>
  <c r="CC371" i="1"/>
  <c r="CA371" i="1"/>
  <c r="BZ371" i="1"/>
  <c r="BY371" i="1"/>
  <c r="BV371" i="1"/>
  <c r="BQ371" i="1"/>
  <c r="BT371" i="1" s="1"/>
  <c r="BP371" i="1"/>
  <c r="BO371" i="1"/>
  <c r="BN371" i="1"/>
  <c r="BM371" i="1"/>
  <c r="BL371" i="1"/>
  <c r="BK371" i="1"/>
  <c r="BJ371" i="1"/>
  <c r="BI371" i="1"/>
  <c r="BH371" i="1"/>
  <c r="AN371" i="1"/>
  <c r="AM371" i="1"/>
  <c r="AL371" i="1"/>
  <c r="AK371" i="1"/>
  <c r="AJ371" i="1"/>
  <c r="AI371" i="1"/>
  <c r="AH371" i="1"/>
  <c r="AG371" i="1"/>
  <c r="AF371" i="1"/>
  <c r="AE371" i="1"/>
  <c r="AD371" i="1"/>
  <c r="AC371" i="1"/>
  <c r="AB371" i="1"/>
  <c r="AQ371" i="1" s="1"/>
  <c r="AA371" i="1"/>
  <c r="Z371" i="1"/>
  <c r="W371" i="1"/>
  <c r="CF370" i="1"/>
  <c r="CE370" i="1"/>
  <c r="CD370" i="1"/>
  <c r="CC370" i="1"/>
  <c r="CA370" i="1"/>
  <c r="BZ370" i="1"/>
  <c r="BY370" i="1"/>
  <c r="BV370" i="1"/>
  <c r="BQ370" i="1"/>
  <c r="BT370" i="1" s="1"/>
  <c r="BP370" i="1"/>
  <c r="BO370" i="1"/>
  <c r="BN370" i="1"/>
  <c r="BM370" i="1"/>
  <c r="BL370" i="1"/>
  <c r="BK370" i="1"/>
  <c r="BJ370" i="1"/>
  <c r="BI370" i="1"/>
  <c r="BH370" i="1"/>
  <c r="AN370" i="1"/>
  <c r="AM370" i="1"/>
  <c r="AL370" i="1"/>
  <c r="AK370" i="1"/>
  <c r="AJ370" i="1"/>
  <c r="AI370" i="1"/>
  <c r="AH370" i="1"/>
  <c r="AG370" i="1"/>
  <c r="AF370" i="1"/>
  <c r="AE370" i="1"/>
  <c r="AD370" i="1"/>
  <c r="AC370" i="1"/>
  <c r="AB370" i="1"/>
  <c r="AA370" i="1"/>
  <c r="Z370" i="1"/>
  <c r="W370" i="1"/>
  <c r="CF369" i="1"/>
  <c r="CE369" i="1"/>
  <c r="CD369" i="1"/>
  <c r="CC369" i="1"/>
  <c r="CA369" i="1"/>
  <c r="BZ369" i="1"/>
  <c r="BY369" i="1"/>
  <c r="BV369" i="1"/>
  <c r="BQ369" i="1"/>
  <c r="BT369" i="1" s="1"/>
  <c r="BP369" i="1"/>
  <c r="BO369" i="1"/>
  <c r="BN369" i="1"/>
  <c r="BM369" i="1"/>
  <c r="BL369" i="1"/>
  <c r="BK369" i="1"/>
  <c r="BJ369" i="1"/>
  <c r="BI369" i="1"/>
  <c r="BH369" i="1"/>
  <c r="AN369" i="1"/>
  <c r="AM369" i="1"/>
  <c r="AL369" i="1"/>
  <c r="AK369" i="1"/>
  <c r="AJ369" i="1"/>
  <c r="AI369" i="1"/>
  <c r="AH369" i="1"/>
  <c r="AG369" i="1"/>
  <c r="AF369" i="1"/>
  <c r="AE369" i="1"/>
  <c r="AD369" i="1"/>
  <c r="AC369" i="1"/>
  <c r="AB369" i="1"/>
  <c r="AA369" i="1"/>
  <c r="Z369" i="1"/>
  <c r="W369" i="1"/>
  <c r="CF368" i="1"/>
  <c r="CE368" i="1"/>
  <c r="CD368" i="1"/>
  <c r="CC368" i="1"/>
  <c r="CA368" i="1"/>
  <c r="BZ368" i="1"/>
  <c r="BY368" i="1"/>
  <c r="BV368" i="1"/>
  <c r="BQ368" i="1"/>
  <c r="BT368" i="1" s="1"/>
  <c r="BR368" i="1" s="1"/>
  <c r="BW368" i="1" s="1"/>
  <c r="BP368" i="1"/>
  <c r="BO368" i="1"/>
  <c r="BN368" i="1"/>
  <c r="BM368" i="1"/>
  <c r="BL368" i="1"/>
  <c r="BK368" i="1"/>
  <c r="BJ368" i="1"/>
  <c r="BI368" i="1"/>
  <c r="BH368" i="1"/>
  <c r="AN368" i="1"/>
  <c r="AM368" i="1"/>
  <c r="AL368" i="1"/>
  <c r="AK368" i="1"/>
  <c r="AJ368" i="1"/>
  <c r="AI368" i="1"/>
  <c r="AH368" i="1"/>
  <c r="AG368" i="1"/>
  <c r="AF368" i="1"/>
  <c r="AE368" i="1"/>
  <c r="AD368" i="1"/>
  <c r="AC368" i="1"/>
  <c r="AB368" i="1"/>
  <c r="AA368" i="1"/>
  <c r="Z368" i="1"/>
  <c r="W368" i="1"/>
  <c r="CF367" i="1"/>
  <c r="CE367" i="1"/>
  <c r="CD367" i="1"/>
  <c r="CC367" i="1"/>
  <c r="CA367" i="1"/>
  <c r="BZ367" i="1"/>
  <c r="BY367" i="1"/>
  <c r="BV367" i="1"/>
  <c r="BQ367" i="1"/>
  <c r="BT367" i="1" s="1"/>
  <c r="BP367" i="1"/>
  <c r="BO367" i="1"/>
  <c r="BN367" i="1"/>
  <c r="BM367" i="1"/>
  <c r="BL367" i="1"/>
  <c r="BK367" i="1"/>
  <c r="BJ367" i="1"/>
  <c r="BI367" i="1"/>
  <c r="BH367" i="1"/>
  <c r="AN367" i="1"/>
  <c r="AM367" i="1"/>
  <c r="AL367" i="1"/>
  <c r="AK367" i="1"/>
  <c r="AJ367" i="1"/>
  <c r="AI367" i="1"/>
  <c r="AH367" i="1"/>
  <c r="AG367" i="1"/>
  <c r="AF367" i="1"/>
  <c r="AE367" i="1"/>
  <c r="AD367" i="1"/>
  <c r="AC367" i="1"/>
  <c r="AB367" i="1"/>
  <c r="AA367" i="1"/>
  <c r="Z367" i="1"/>
  <c r="W367" i="1"/>
  <c r="CF366" i="1"/>
  <c r="CE366" i="1"/>
  <c r="CD366" i="1"/>
  <c r="CC366" i="1"/>
  <c r="CA366" i="1"/>
  <c r="BZ366" i="1"/>
  <c r="BY366" i="1"/>
  <c r="BV366" i="1"/>
  <c r="BQ366" i="1"/>
  <c r="BT366" i="1" s="1"/>
  <c r="BP366" i="1"/>
  <c r="BO366" i="1"/>
  <c r="BN366" i="1"/>
  <c r="BM366" i="1"/>
  <c r="BL366" i="1"/>
  <c r="BK366" i="1"/>
  <c r="BJ366" i="1"/>
  <c r="BI366" i="1"/>
  <c r="BH366" i="1"/>
  <c r="AN366" i="1"/>
  <c r="AM366" i="1"/>
  <c r="AL366" i="1"/>
  <c r="AK366" i="1"/>
  <c r="AJ366" i="1"/>
  <c r="AI366" i="1"/>
  <c r="AH366" i="1"/>
  <c r="AG366" i="1"/>
  <c r="AF366" i="1"/>
  <c r="AE366" i="1"/>
  <c r="AD366" i="1"/>
  <c r="AC366" i="1"/>
  <c r="AB366" i="1"/>
  <c r="AA366" i="1"/>
  <c r="Z366" i="1"/>
  <c r="W366" i="1"/>
  <c r="CF365" i="1"/>
  <c r="CE365" i="1"/>
  <c r="CD365" i="1"/>
  <c r="CC365" i="1"/>
  <c r="CA365" i="1"/>
  <c r="BZ365" i="1"/>
  <c r="BY365" i="1"/>
  <c r="BV365" i="1"/>
  <c r="BQ365" i="1"/>
  <c r="BT365" i="1" s="1"/>
  <c r="BP365" i="1"/>
  <c r="BO365" i="1"/>
  <c r="BN365" i="1"/>
  <c r="BM365" i="1"/>
  <c r="BL365" i="1"/>
  <c r="BK365" i="1"/>
  <c r="BJ365" i="1"/>
  <c r="BI365" i="1"/>
  <c r="BH365" i="1"/>
  <c r="AN365" i="1"/>
  <c r="AM365" i="1"/>
  <c r="AL365" i="1"/>
  <c r="AK365" i="1"/>
  <c r="AJ365" i="1"/>
  <c r="AI365" i="1"/>
  <c r="AH365" i="1"/>
  <c r="AG365" i="1"/>
  <c r="AF365" i="1"/>
  <c r="AE365" i="1"/>
  <c r="AD365" i="1"/>
  <c r="AC365" i="1"/>
  <c r="AB365" i="1"/>
  <c r="AA365" i="1"/>
  <c r="Z365" i="1"/>
  <c r="W365" i="1"/>
  <c r="CF364" i="1"/>
  <c r="CE364" i="1"/>
  <c r="CD364" i="1"/>
  <c r="CC364" i="1"/>
  <c r="CA364" i="1"/>
  <c r="BZ364" i="1"/>
  <c r="BY364" i="1"/>
  <c r="BV364" i="1"/>
  <c r="BQ364" i="1"/>
  <c r="BT364" i="1" s="1"/>
  <c r="BP364" i="1"/>
  <c r="BO364" i="1"/>
  <c r="BN364" i="1"/>
  <c r="BM364" i="1"/>
  <c r="BL364" i="1"/>
  <c r="BK364" i="1"/>
  <c r="BJ364" i="1"/>
  <c r="BI364" i="1"/>
  <c r="BH364" i="1"/>
  <c r="AN364" i="1"/>
  <c r="AM364" i="1"/>
  <c r="AL364" i="1"/>
  <c r="AK364" i="1"/>
  <c r="AJ364" i="1"/>
  <c r="AI364" i="1"/>
  <c r="AH364" i="1"/>
  <c r="AG364" i="1"/>
  <c r="AF364" i="1"/>
  <c r="AE364" i="1"/>
  <c r="AD364" i="1"/>
  <c r="AC364" i="1"/>
  <c r="AB364" i="1"/>
  <c r="AA364" i="1"/>
  <c r="Z364" i="1"/>
  <c r="W364" i="1"/>
  <c r="CF363" i="1"/>
  <c r="CE363" i="1"/>
  <c r="CD363" i="1"/>
  <c r="CC363" i="1"/>
  <c r="CA363" i="1"/>
  <c r="BZ363" i="1"/>
  <c r="BY363" i="1"/>
  <c r="BV363" i="1"/>
  <c r="BQ363" i="1"/>
  <c r="BT363" i="1" s="1"/>
  <c r="BR363" i="1" s="1"/>
  <c r="BW363" i="1" s="1"/>
  <c r="BP363" i="1"/>
  <c r="BO363" i="1"/>
  <c r="BN363" i="1"/>
  <c r="BM363" i="1"/>
  <c r="BL363" i="1"/>
  <c r="BK363" i="1"/>
  <c r="BJ363" i="1"/>
  <c r="BI363" i="1"/>
  <c r="BH363" i="1"/>
  <c r="AN363" i="1"/>
  <c r="AM363" i="1"/>
  <c r="AL363" i="1"/>
  <c r="AK363" i="1"/>
  <c r="AJ363" i="1"/>
  <c r="AI363" i="1"/>
  <c r="AH363" i="1"/>
  <c r="AG363" i="1"/>
  <c r="AF363" i="1"/>
  <c r="AE363" i="1"/>
  <c r="AD363" i="1"/>
  <c r="AC363" i="1"/>
  <c r="AB363" i="1"/>
  <c r="AA363" i="1"/>
  <c r="Z363" i="1"/>
  <c r="W363" i="1"/>
  <c r="CF362" i="1"/>
  <c r="CE362" i="1"/>
  <c r="CD362" i="1"/>
  <c r="CC362" i="1"/>
  <c r="CA362" i="1"/>
  <c r="BZ362" i="1"/>
  <c r="BY362" i="1"/>
  <c r="BV362" i="1"/>
  <c r="BQ362" i="1"/>
  <c r="BT362" i="1" s="1"/>
  <c r="BP362" i="1"/>
  <c r="BO362" i="1"/>
  <c r="BN362" i="1"/>
  <c r="BM362" i="1"/>
  <c r="BL362" i="1"/>
  <c r="BK362" i="1"/>
  <c r="BJ362" i="1"/>
  <c r="BI362" i="1"/>
  <c r="BH362" i="1"/>
  <c r="AN362" i="1"/>
  <c r="AM362" i="1"/>
  <c r="AL362" i="1"/>
  <c r="AK362" i="1"/>
  <c r="AJ362" i="1"/>
  <c r="AI362" i="1"/>
  <c r="AH362" i="1"/>
  <c r="AG362" i="1"/>
  <c r="AF362" i="1"/>
  <c r="AE362" i="1"/>
  <c r="AD362" i="1"/>
  <c r="AC362" i="1"/>
  <c r="AB362" i="1"/>
  <c r="AA362" i="1"/>
  <c r="Z362" i="1"/>
  <c r="W362" i="1"/>
  <c r="CF361" i="1"/>
  <c r="CE361" i="1"/>
  <c r="CD361" i="1"/>
  <c r="CC361" i="1"/>
  <c r="CA361" i="1"/>
  <c r="BZ361" i="1"/>
  <c r="BY361" i="1"/>
  <c r="BV361" i="1"/>
  <c r="BQ361" i="1"/>
  <c r="BT361" i="1" s="1"/>
  <c r="BR361" i="1" s="1"/>
  <c r="BW361" i="1" s="1"/>
  <c r="BP361" i="1"/>
  <c r="BO361" i="1"/>
  <c r="BN361" i="1"/>
  <c r="BM361" i="1"/>
  <c r="BL361" i="1"/>
  <c r="BK361" i="1"/>
  <c r="BJ361" i="1"/>
  <c r="BI361" i="1"/>
  <c r="BH361" i="1"/>
  <c r="AN361" i="1"/>
  <c r="AM361" i="1"/>
  <c r="AL361" i="1"/>
  <c r="AK361" i="1"/>
  <c r="AJ361" i="1"/>
  <c r="AI361" i="1"/>
  <c r="AH361" i="1"/>
  <c r="AG361" i="1"/>
  <c r="AF361" i="1"/>
  <c r="AE361" i="1"/>
  <c r="AD361" i="1"/>
  <c r="AC361" i="1"/>
  <c r="AB361" i="1"/>
  <c r="AA361" i="1"/>
  <c r="Z361" i="1"/>
  <c r="W361" i="1"/>
  <c r="CF360" i="1"/>
  <c r="CE360" i="1"/>
  <c r="CD360" i="1"/>
  <c r="CC360" i="1"/>
  <c r="CA360" i="1"/>
  <c r="BZ360" i="1"/>
  <c r="BY360" i="1"/>
  <c r="BV360" i="1"/>
  <c r="BQ360" i="1"/>
  <c r="BT360" i="1" s="1"/>
  <c r="BP360" i="1"/>
  <c r="BO360" i="1"/>
  <c r="BN360" i="1"/>
  <c r="BM360" i="1"/>
  <c r="BL360" i="1"/>
  <c r="BK360" i="1"/>
  <c r="BJ360" i="1"/>
  <c r="BI360" i="1"/>
  <c r="BH360" i="1"/>
  <c r="AN360" i="1"/>
  <c r="AM360" i="1"/>
  <c r="AL360" i="1"/>
  <c r="AK360" i="1"/>
  <c r="AJ360" i="1"/>
  <c r="AI360" i="1"/>
  <c r="AH360" i="1"/>
  <c r="AG360" i="1"/>
  <c r="AF360" i="1"/>
  <c r="AE360" i="1"/>
  <c r="AD360" i="1"/>
  <c r="AC360" i="1"/>
  <c r="AB360" i="1"/>
  <c r="AA360" i="1"/>
  <c r="Z360" i="1"/>
  <c r="W360" i="1"/>
  <c r="CF359" i="1"/>
  <c r="CE359" i="1"/>
  <c r="CD359" i="1"/>
  <c r="CC359" i="1"/>
  <c r="CA359" i="1"/>
  <c r="BZ359" i="1"/>
  <c r="BY359" i="1"/>
  <c r="BV359" i="1"/>
  <c r="BQ359" i="1"/>
  <c r="BT359" i="1" s="1"/>
  <c r="BR359" i="1" s="1"/>
  <c r="BW359" i="1" s="1"/>
  <c r="BP359" i="1"/>
  <c r="BO359" i="1"/>
  <c r="BN359" i="1"/>
  <c r="BM359" i="1"/>
  <c r="BL359" i="1"/>
  <c r="BK359" i="1"/>
  <c r="BJ359" i="1"/>
  <c r="BI359" i="1"/>
  <c r="BH359" i="1"/>
  <c r="AN359" i="1"/>
  <c r="AM359" i="1"/>
  <c r="AL359" i="1"/>
  <c r="AK359" i="1"/>
  <c r="AJ359" i="1"/>
  <c r="AI359" i="1"/>
  <c r="AH359" i="1"/>
  <c r="AG359" i="1"/>
  <c r="AF359" i="1"/>
  <c r="AE359" i="1"/>
  <c r="AD359" i="1"/>
  <c r="AC359" i="1"/>
  <c r="AB359" i="1"/>
  <c r="AA359" i="1"/>
  <c r="Z359" i="1"/>
  <c r="W359" i="1"/>
  <c r="CF358" i="1"/>
  <c r="CE358" i="1"/>
  <c r="CD358" i="1"/>
  <c r="CC358" i="1"/>
  <c r="CA358" i="1"/>
  <c r="BZ358" i="1"/>
  <c r="BY358" i="1"/>
  <c r="BV358" i="1"/>
  <c r="BQ358" i="1"/>
  <c r="BT358" i="1" s="1"/>
  <c r="BP358" i="1"/>
  <c r="BO358" i="1"/>
  <c r="BN358" i="1"/>
  <c r="BM358" i="1"/>
  <c r="BL358" i="1"/>
  <c r="BK358" i="1"/>
  <c r="BJ358" i="1"/>
  <c r="BI358" i="1"/>
  <c r="BH358" i="1"/>
  <c r="AN358" i="1"/>
  <c r="AM358" i="1"/>
  <c r="AL358" i="1"/>
  <c r="AK358" i="1"/>
  <c r="AJ358" i="1"/>
  <c r="AI358" i="1"/>
  <c r="AH358" i="1"/>
  <c r="AG358" i="1"/>
  <c r="AF358" i="1"/>
  <c r="AE358" i="1"/>
  <c r="AD358" i="1"/>
  <c r="AC358" i="1"/>
  <c r="AB358" i="1"/>
  <c r="AA358" i="1"/>
  <c r="Z358" i="1"/>
  <c r="W358" i="1"/>
  <c r="CF357" i="1"/>
  <c r="CE357" i="1"/>
  <c r="CD357" i="1"/>
  <c r="CC357" i="1"/>
  <c r="CA357" i="1"/>
  <c r="BZ357" i="1"/>
  <c r="BY357" i="1"/>
  <c r="BV357" i="1"/>
  <c r="BQ357" i="1"/>
  <c r="BT357" i="1" s="1"/>
  <c r="BP357" i="1"/>
  <c r="BO357" i="1"/>
  <c r="BN357" i="1"/>
  <c r="BM357" i="1"/>
  <c r="BL357" i="1"/>
  <c r="BK357" i="1"/>
  <c r="BJ357" i="1"/>
  <c r="BI357" i="1"/>
  <c r="BH357" i="1"/>
  <c r="AN357" i="1"/>
  <c r="AM357" i="1"/>
  <c r="AL357" i="1"/>
  <c r="AK357" i="1"/>
  <c r="AJ357" i="1"/>
  <c r="AI357" i="1"/>
  <c r="AH357" i="1"/>
  <c r="AG357" i="1"/>
  <c r="AF357" i="1"/>
  <c r="AE357" i="1"/>
  <c r="AD357" i="1"/>
  <c r="AC357" i="1"/>
  <c r="AB357" i="1"/>
  <c r="AA357" i="1"/>
  <c r="Z357" i="1"/>
  <c r="W357" i="1"/>
  <c r="CF356" i="1"/>
  <c r="CE356" i="1"/>
  <c r="CD356" i="1"/>
  <c r="CC356" i="1"/>
  <c r="CA356" i="1"/>
  <c r="BZ356" i="1"/>
  <c r="BY356" i="1"/>
  <c r="BV356" i="1"/>
  <c r="BQ356" i="1"/>
  <c r="BT356" i="1" s="1"/>
  <c r="BP356" i="1"/>
  <c r="BO356" i="1"/>
  <c r="BN356" i="1"/>
  <c r="BM356" i="1"/>
  <c r="BL356" i="1"/>
  <c r="BK356" i="1"/>
  <c r="BJ356" i="1"/>
  <c r="BI356" i="1"/>
  <c r="BH356" i="1"/>
  <c r="AN356" i="1"/>
  <c r="AM356" i="1"/>
  <c r="AL356" i="1"/>
  <c r="AK356" i="1"/>
  <c r="AJ356" i="1"/>
  <c r="AI356" i="1"/>
  <c r="AH356" i="1"/>
  <c r="AG356" i="1"/>
  <c r="AF356" i="1"/>
  <c r="AE356" i="1"/>
  <c r="AD356" i="1"/>
  <c r="AC356" i="1"/>
  <c r="AB356" i="1"/>
  <c r="AA356" i="1"/>
  <c r="Z356" i="1"/>
  <c r="W356" i="1"/>
  <c r="CF355" i="1"/>
  <c r="CE355" i="1"/>
  <c r="CD355" i="1"/>
  <c r="CC355" i="1"/>
  <c r="CA355" i="1"/>
  <c r="BZ355" i="1"/>
  <c r="BY355" i="1"/>
  <c r="BV355" i="1"/>
  <c r="BQ355" i="1"/>
  <c r="BT355" i="1" s="1"/>
  <c r="BP355" i="1"/>
  <c r="BO355" i="1"/>
  <c r="BN355" i="1"/>
  <c r="BM355" i="1"/>
  <c r="BL355" i="1"/>
  <c r="BK355" i="1"/>
  <c r="BJ355" i="1"/>
  <c r="BI355" i="1"/>
  <c r="BH355" i="1"/>
  <c r="AN355" i="1"/>
  <c r="AM355" i="1"/>
  <c r="AL355" i="1"/>
  <c r="AK355" i="1"/>
  <c r="AJ355" i="1"/>
  <c r="AI355" i="1"/>
  <c r="AH355" i="1"/>
  <c r="AG355" i="1"/>
  <c r="AF355" i="1"/>
  <c r="AE355" i="1"/>
  <c r="AD355" i="1"/>
  <c r="AC355" i="1"/>
  <c r="AB355" i="1"/>
  <c r="AA355" i="1"/>
  <c r="Z355" i="1"/>
  <c r="W355" i="1"/>
  <c r="CF354" i="1"/>
  <c r="CE354" i="1"/>
  <c r="CD354" i="1"/>
  <c r="CC354" i="1"/>
  <c r="CA354" i="1"/>
  <c r="BZ354" i="1"/>
  <c r="BY354" i="1"/>
  <c r="BV354" i="1"/>
  <c r="BQ354" i="1"/>
  <c r="BT354" i="1" s="1"/>
  <c r="BP354" i="1"/>
  <c r="BO354" i="1"/>
  <c r="BN354" i="1"/>
  <c r="BM354" i="1"/>
  <c r="BL354" i="1"/>
  <c r="BK354" i="1"/>
  <c r="BJ354" i="1"/>
  <c r="BI354" i="1"/>
  <c r="BH354" i="1"/>
  <c r="AN354" i="1"/>
  <c r="AM354" i="1"/>
  <c r="AL354" i="1"/>
  <c r="AK354" i="1"/>
  <c r="AJ354" i="1"/>
  <c r="AI354" i="1"/>
  <c r="AH354" i="1"/>
  <c r="AG354" i="1"/>
  <c r="AF354" i="1"/>
  <c r="AE354" i="1"/>
  <c r="AD354" i="1"/>
  <c r="AC354" i="1"/>
  <c r="AB354" i="1"/>
  <c r="AA354" i="1"/>
  <c r="Z354" i="1"/>
  <c r="W354" i="1"/>
  <c r="CF353" i="1"/>
  <c r="CE353" i="1"/>
  <c r="CD353" i="1"/>
  <c r="CC353" i="1"/>
  <c r="CA353" i="1"/>
  <c r="BZ353" i="1"/>
  <c r="BY353" i="1"/>
  <c r="BV353" i="1"/>
  <c r="BQ353" i="1"/>
  <c r="BT353" i="1" s="1"/>
  <c r="BP353" i="1"/>
  <c r="BO353" i="1"/>
  <c r="BN353" i="1"/>
  <c r="BM353" i="1"/>
  <c r="BL353" i="1"/>
  <c r="BK353" i="1"/>
  <c r="BJ353" i="1"/>
  <c r="BI353" i="1"/>
  <c r="BH353" i="1"/>
  <c r="AN353" i="1"/>
  <c r="AM353" i="1"/>
  <c r="AL353" i="1"/>
  <c r="AK353" i="1"/>
  <c r="AJ353" i="1"/>
  <c r="AI353" i="1"/>
  <c r="AH353" i="1"/>
  <c r="AG353" i="1"/>
  <c r="AF353" i="1"/>
  <c r="AE353" i="1"/>
  <c r="AD353" i="1"/>
  <c r="AC353" i="1"/>
  <c r="AB353" i="1"/>
  <c r="AA353" i="1"/>
  <c r="Z353" i="1"/>
  <c r="W353" i="1"/>
  <c r="CF352" i="1"/>
  <c r="CE352" i="1"/>
  <c r="CD352" i="1"/>
  <c r="CC352" i="1"/>
  <c r="CA352" i="1"/>
  <c r="BZ352" i="1"/>
  <c r="BY352" i="1"/>
  <c r="BV352" i="1"/>
  <c r="BQ352" i="1"/>
  <c r="BT352" i="1" s="1"/>
  <c r="BP352" i="1"/>
  <c r="BO352" i="1"/>
  <c r="BN352" i="1"/>
  <c r="BM352" i="1"/>
  <c r="BL352" i="1"/>
  <c r="BK352" i="1"/>
  <c r="BJ352" i="1"/>
  <c r="BI352" i="1"/>
  <c r="BH352" i="1"/>
  <c r="AN352" i="1"/>
  <c r="AM352" i="1"/>
  <c r="AL352" i="1"/>
  <c r="AK352" i="1"/>
  <c r="AJ352" i="1"/>
  <c r="AI352" i="1"/>
  <c r="AH352" i="1"/>
  <c r="AG352" i="1"/>
  <c r="AF352" i="1"/>
  <c r="AE352" i="1"/>
  <c r="AD352" i="1"/>
  <c r="AC352" i="1"/>
  <c r="AB352" i="1"/>
  <c r="AA352" i="1"/>
  <c r="Z352" i="1"/>
  <c r="W352" i="1"/>
  <c r="CF351" i="1"/>
  <c r="CE351" i="1"/>
  <c r="CD351" i="1"/>
  <c r="CC351" i="1"/>
  <c r="CA351" i="1"/>
  <c r="BZ351" i="1"/>
  <c r="BY351" i="1"/>
  <c r="BV351" i="1"/>
  <c r="BQ351" i="1"/>
  <c r="BT351" i="1" s="1"/>
  <c r="BP351" i="1"/>
  <c r="BO351" i="1"/>
  <c r="BN351" i="1"/>
  <c r="BM351" i="1"/>
  <c r="BL351" i="1"/>
  <c r="BK351" i="1"/>
  <c r="BJ351" i="1"/>
  <c r="BI351" i="1"/>
  <c r="BH351" i="1"/>
  <c r="AN351" i="1"/>
  <c r="AM351" i="1"/>
  <c r="AL351" i="1"/>
  <c r="AK351" i="1"/>
  <c r="AJ351" i="1"/>
  <c r="AI351" i="1"/>
  <c r="AH351" i="1"/>
  <c r="AG351" i="1"/>
  <c r="AF351" i="1"/>
  <c r="AE351" i="1"/>
  <c r="AD351" i="1"/>
  <c r="AC351" i="1"/>
  <c r="AB351" i="1"/>
  <c r="AA351" i="1"/>
  <c r="Z351" i="1"/>
  <c r="W351" i="1"/>
  <c r="CF350" i="1"/>
  <c r="CE350" i="1"/>
  <c r="CD350" i="1"/>
  <c r="CC350" i="1"/>
  <c r="CA350" i="1"/>
  <c r="BZ350" i="1"/>
  <c r="BY350" i="1"/>
  <c r="BV350" i="1"/>
  <c r="BQ350" i="1"/>
  <c r="BT350" i="1" s="1"/>
  <c r="BP350" i="1"/>
  <c r="BO350" i="1"/>
  <c r="BN350" i="1"/>
  <c r="BM350" i="1"/>
  <c r="BL350" i="1"/>
  <c r="BK350" i="1"/>
  <c r="BJ350" i="1"/>
  <c r="BI350" i="1"/>
  <c r="BH350" i="1"/>
  <c r="AN350" i="1"/>
  <c r="AM350" i="1"/>
  <c r="AL350" i="1"/>
  <c r="AK350" i="1"/>
  <c r="AJ350" i="1"/>
  <c r="AI350" i="1"/>
  <c r="AH350" i="1"/>
  <c r="AG350" i="1"/>
  <c r="AF350" i="1"/>
  <c r="AE350" i="1"/>
  <c r="AD350" i="1"/>
  <c r="AC350" i="1"/>
  <c r="AB350" i="1"/>
  <c r="AA350" i="1"/>
  <c r="Z350" i="1"/>
  <c r="W350" i="1"/>
  <c r="CF349" i="1"/>
  <c r="CE349" i="1"/>
  <c r="CD349" i="1"/>
  <c r="CC349" i="1"/>
  <c r="CA349" i="1"/>
  <c r="BZ349" i="1"/>
  <c r="BY349" i="1"/>
  <c r="BV349" i="1"/>
  <c r="BQ349" i="1"/>
  <c r="BT349" i="1" s="1"/>
  <c r="BR349" i="1" s="1"/>
  <c r="BW349" i="1" s="1"/>
  <c r="BP349" i="1"/>
  <c r="BO349" i="1"/>
  <c r="BN349" i="1"/>
  <c r="BM349" i="1"/>
  <c r="BL349" i="1"/>
  <c r="BK349" i="1"/>
  <c r="BJ349" i="1"/>
  <c r="BI349" i="1"/>
  <c r="BH349" i="1"/>
  <c r="AN349" i="1"/>
  <c r="AM349" i="1"/>
  <c r="AL349" i="1"/>
  <c r="AK349" i="1"/>
  <c r="AJ349" i="1"/>
  <c r="AI349" i="1"/>
  <c r="AH349" i="1"/>
  <c r="AG349" i="1"/>
  <c r="AF349" i="1"/>
  <c r="AE349" i="1"/>
  <c r="AD349" i="1"/>
  <c r="AC349" i="1"/>
  <c r="AB349" i="1"/>
  <c r="AA349" i="1"/>
  <c r="Z349" i="1"/>
  <c r="W349" i="1"/>
  <c r="CF348" i="1"/>
  <c r="CE348" i="1"/>
  <c r="CD348" i="1"/>
  <c r="CC348" i="1"/>
  <c r="CG348" i="1" s="1"/>
  <c r="CH348" i="1" s="1"/>
  <c r="CA348" i="1"/>
  <c r="BZ348" i="1"/>
  <c r="BY348" i="1"/>
  <c r="BV348" i="1"/>
  <c r="BQ348" i="1"/>
  <c r="BT348" i="1" s="1"/>
  <c r="BP348" i="1"/>
  <c r="BO348" i="1"/>
  <c r="BN348" i="1"/>
  <c r="BM348" i="1"/>
  <c r="BL348" i="1"/>
  <c r="BK348" i="1"/>
  <c r="BJ348" i="1"/>
  <c r="BI348" i="1"/>
  <c r="BH348" i="1"/>
  <c r="AN348" i="1"/>
  <c r="AM348" i="1"/>
  <c r="AL348" i="1"/>
  <c r="AK348" i="1"/>
  <c r="AJ348" i="1"/>
  <c r="AI348" i="1"/>
  <c r="AH348" i="1"/>
  <c r="AG348" i="1"/>
  <c r="AF348" i="1"/>
  <c r="AE348" i="1"/>
  <c r="AD348" i="1"/>
  <c r="AC348" i="1"/>
  <c r="AB348" i="1"/>
  <c r="AA348" i="1"/>
  <c r="Z348" i="1"/>
  <c r="W348" i="1"/>
  <c r="CF347" i="1"/>
  <c r="CE347" i="1"/>
  <c r="CD347" i="1"/>
  <c r="CC347" i="1"/>
  <c r="CA347" i="1"/>
  <c r="BZ347" i="1"/>
  <c r="BY347" i="1"/>
  <c r="BV347" i="1"/>
  <c r="BQ347" i="1"/>
  <c r="BT347" i="1" s="1"/>
  <c r="BP347" i="1"/>
  <c r="BO347" i="1"/>
  <c r="BN347" i="1"/>
  <c r="BM347" i="1"/>
  <c r="BL347" i="1"/>
  <c r="BK347" i="1"/>
  <c r="BJ347" i="1"/>
  <c r="BI347" i="1"/>
  <c r="BH347" i="1"/>
  <c r="AN347" i="1"/>
  <c r="AM347" i="1"/>
  <c r="AL347" i="1"/>
  <c r="AK347" i="1"/>
  <c r="AJ347" i="1"/>
  <c r="AI347" i="1"/>
  <c r="AH347" i="1"/>
  <c r="AG347" i="1"/>
  <c r="AF347" i="1"/>
  <c r="AE347" i="1"/>
  <c r="AD347" i="1"/>
  <c r="AC347" i="1"/>
  <c r="AB347" i="1"/>
  <c r="AA347" i="1"/>
  <c r="Z347" i="1"/>
  <c r="W347" i="1"/>
  <c r="CF346" i="1"/>
  <c r="CE346" i="1"/>
  <c r="CD346" i="1"/>
  <c r="CC346" i="1"/>
  <c r="CA346" i="1"/>
  <c r="BZ346" i="1"/>
  <c r="BY346" i="1"/>
  <c r="BV346" i="1"/>
  <c r="BQ346" i="1"/>
  <c r="BT346" i="1" s="1"/>
  <c r="BP346" i="1"/>
  <c r="BO346" i="1"/>
  <c r="BN346" i="1"/>
  <c r="BM346" i="1"/>
  <c r="BL346" i="1"/>
  <c r="BK346" i="1"/>
  <c r="BJ346" i="1"/>
  <c r="BI346" i="1"/>
  <c r="BH346" i="1"/>
  <c r="AN346" i="1"/>
  <c r="AM346" i="1"/>
  <c r="AL346" i="1"/>
  <c r="AK346" i="1"/>
  <c r="AJ346" i="1"/>
  <c r="AI346" i="1"/>
  <c r="AH346" i="1"/>
  <c r="AG346" i="1"/>
  <c r="AF346" i="1"/>
  <c r="AE346" i="1"/>
  <c r="AD346" i="1"/>
  <c r="AC346" i="1"/>
  <c r="AB346" i="1"/>
  <c r="AA346" i="1"/>
  <c r="Z346" i="1"/>
  <c r="W346" i="1"/>
  <c r="CF345" i="1"/>
  <c r="CE345" i="1"/>
  <c r="CD345" i="1"/>
  <c r="CC345" i="1"/>
  <c r="CA345" i="1"/>
  <c r="BZ345" i="1"/>
  <c r="BY345" i="1"/>
  <c r="BV345" i="1"/>
  <c r="BQ345" i="1"/>
  <c r="BT345" i="1" s="1"/>
  <c r="BP345" i="1"/>
  <c r="BO345" i="1"/>
  <c r="BN345" i="1"/>
  <c r="BM345" i="1"/>
  <c r="BL345" i="1"/>
  <c r="BK345" i="1"/>
  <c r="BJ345" i="1"/>
  <c r="BI345" i="1"/>
  <c r="BH345" i="1"/>
  <c r="AN345" i="1"/>
  <c r="AM345" i="1"/>
  <c r="AL345" i="1"/>
  <c r="AK345" i="1"/>
  <c r="AJ345" i="1"/>
  <c r="AI345" i="1"/>
  <c r="AH345" i="1"/>
  <c r="AG345" i="1"/>
  <c r="AF345" i="1"/>
  <c r="AE345" i="1"/>
  <c r="AD345" i="1"/>
  <c r="AC345" i="1"/>
  <c r="AB345" i="1"/>
  <c r="AA345" i="1"/>
  <c r="Z345" i="1"/>
  <c r="W345" i="1"/>
  <c r="CF344" i="1"/>
  <c r="CE344" i="1"/>
  <c r="CD344" i="1"/>
  <c r="CC344" i="1"/>
  <c r="CA344" i="1"/>
  <c r="BZ344" i="1"/>
  <c r="BY344" i="1"/>
  <c r="BV344" i="1"/>
  <c r="BQ344" i="1"/>
  <c r="BT344" i="1" s="1"/>
  <c r="BP344" i="1"/>
  <c r="BO344" i="1"/>
  <c r="BN344" i="1"/>
  <c r="BM344" i="1"/>
  <c r="BL344" i="1"/>
  <c r="BK344" i="1"/>
  <c r="BJ344" i="1"/>
  <c r="AV344" i="1" s="1"/>
  <c r="BI344" i="1"/>
  <c r="BH344" i="1"/>
  <c r="AN344" i="1"/>
  <c r="AM344" i="1"/>
  <c r="AL344" i="1"/>
  <c r="AK344" i="1"/>
  <c r="AJ344" i="1"/>
  <c r="AI344" i="1"/>
  <c r="AH344" i="1"/>
  <c r="AG344" i="1"/>
  <c r="AF344" i="1"/>
  <c r="AE344" i="1"/>
  <c r="AD344" i="1"/>
  <c r="AC344" i="1"/>
  <c r="AB344" i="1"/>
  <c r="AA344" i="1"/>
  <c r="Z344" i="1"/>
  <c r="W344" i="1"/>
  <c r="CF343" i="1"/>
  <c r="CE343" i="1"/>
  <c r="CD343" i="1"/>
  <c r="CC343" i="1"/>
  <c r="CA343" i="1"/>
  <c r="BZ343" i="1"/>
  <c r="BY343" i="1"/>
  <c r="BV343" i="1"/>
  <c r="BQ343" i="1"/>
  <c r="BT343" i="1" s="1"/>
  <c r="BP343" i="1"/>
  <c r="BO343" i="1"/>
  <c r="BN343" i="1"/>
  <c r="BM343" i="1"/>
  <c r="BL343" i="1"/>
  <c r="BK343" i="1"/>
  <c r="BJ343" i="1"/>
  <c r="BI343" i="1"/>
  <c r="BH343" i="1"/>
  <c r="AN343" i="1"/>
  <c r="AM343" i="1"/>
  <c r="AL343" i="1"/>
  <c r="AK343" i="1"/>
  <c r="AJ343" i="1"/>
  <c r="AI343" i="1"/>
  <c r="AH343" i="1"/>
  <c r="AG343" i="1"/>
  <c r="AF343" i="1"/>
  <c r="AE343" i="1"/>
  <c r="AD343" i="1"/>
  <c r="AC343" i="1"/>
  <c r="AB343" i="1"/>
  <c r="AA343" i="1"/>
  <c r="Z343" i="1"/>
  <c r="W343" i="1"/>
  <c r="CF342" i="1"/>
  <c r="CE342" i="1"/>
  <c r="CD342" i="1"/>
  <c r="CC342" i="1"/>
  <c r="CA342" i="1"/>
  <c r="BZ342" i="1"/>
  <c r="BY342" i="1"/>
  <c r="BV342" i="1"/>
  <c r="BQ342" i="1"/>
  <c r="BT342" i="1" s="1"/>
  <c r="BP342" i="1"/>
  <c r="BO342" i="1"/>
  <c r="BN342" i="1"/>
  <c r="BM342" i="1"/>
  <c r="BL342" i="1"/>
  <c r="BK342" i="1"/>
  <c r="BJ342" i="1"/>
  <c r="BI342" i="1"/>
  <c r="BH342" i="1"/>
  <c r="AN342" i="1"/>
  <c r="AM342" i="1"/>
  <c r="AL342" i="1"/>
  <c r="AK342" i="1"/>
  <c r="AJ342" i="1"/>
  <c r="AI342" i="1"/>
  <c r="AH342" i="1"/>
  <c r="AG342" i="1"/>
  <c r="AF342" i="1"/>
  <c r="AE342" i="1"/>
  <c r="AD342" i="1"/>
  <c r="AC342" i="1"/>
  <c r="AB342" i="1"/>
  <c r="AA342" i="1"/>
  <c r="Z342" i="1"/>
  <c r="W342" i="1"/>
  <c r="CF341" i="1"/>
  <c r="CE341" i="1"/>
  <c r="CD341" i="1"/>
  <c r="CC341" i="1"/>
  <c r="CA341" i="1"/>
  <c r="BZ341" i="1"/>
  <c r="BY341" i="1"/>
  <c r="BV341" i="1"/>
  <c r="BQ341" i="1"/>
  <c r="BT341" i="1" s="1"/>
  <c r="BP341" i="1"/>
  <c r="BO341" i="1"/>
  <c r="BN341" i="1"/>
  <c r="BM341" i="1"/>
  <c r="BL341" i="1"/>
  <c r="BK341" i="1"/>
  <c r="BJ341" i="1"/>
  <c r="BI341" i="1"/>
  <c r="BH341" i="1"/>
  <c r="AN341" i="1"/>
  <c r="AM341" i="1"/>
  <c r="AL341" i="1"/>
  <c r="AK341" i="1"/>
  <c r="AJ341" i="1"/>
  <c r="AI341" i="1"/>
  <c r="AH341" i="1"/>
  <c r="AG341" i="1"/>
  <c r="AF341" i="1"/>
  <c r="AE341" i="1"/>
  <c r="AD341" i="1"/>
  <c r="AC341" i="1"/>
  <c r="AB341" i="1"/>
  <c r="AA341" i="1"/>
  <c r="Z341" i="1"/>
  <c r="W341" i="1"/>
  <c r="CF340" i="1"/>
  <c r="CE340" i="1"/>
  <c r="CD340" i="1"/>
  <c r="CC340" i="1"/>
  <c r="CA340" i="1"/>
  <c r="BZ340" i="1"/>
  <c r="BY340" i="1"/>
  <c r="BV340" i="1"/>
  <c r="BQ340" i="1"/>
  <c r="BT340" i="1" s="1"/>
  <c r="BP340" i="1"/>
  <c r="BO340" i="1"/>
  <c r="BN340" i="1"/>
  <c r="BM340" i="1"/>
  <c r="BL340" i="1"/>
  <c r="BK340" i="1"/>
  <c r="BJ340" i="1"/>
  <c r="BI340" i="1"/>
  <c r="BH340" i="1"/>
  <c r="AN340" i="1"/>
  <c r="AM340" i="1"/>
  <c r="AL340" i="1"/>
  <c r="AK340" i="1"/>
  <c r="AJ340" i="1"/>
  <c r="AI340" i="1"/>
  <c r="AH340" i="1"/>
  <c r="AG340" i="1"/>
  <c r="AF340" i="1"/>
  <c r="AE340" i="1"/>
  <c r="AD340" i="1"/>
  <c r="AC340" i="1"/>
  <c r="AB340" i="1"/>
  <c r="AA340" i="1"/>
  <c r="Z340" i="1"/>
  <c r="W340" i="1"/>
  <c r="CF339" i="1"/>
  <c r="CE339" i="1"/>
  <c r="CD339" i="1"/>
  <c r="CC339" i="1"/>
  <c r="CA339" i="1"/>
  <c r="BZ339" i="1"/>
  <c r="BY339" i="1"/>
  <c r="BV339" i="1"/>
  <c r="BQ339" i="1"/>
  <c r="BT339" i="1" s="1"/>
  <c r="BP339" i="1"/>
  <c r="BO339" i="1"/>
  <c r="BN339" i="1"/>
  <c r="BM339" i="1"/>
  <c r="BL339" i="1"/>
  <c r="BK339" i="1"/>
  <c r="BJ339" i="1"/>
  <c r="BI339" i="1"/>
  <c r="BH339" i="1"/>
  <c r="AN339" i="1"/>
  <c r="AM339" i="1"/>
  <c r="AL339" i="1"/>
  <c r="AK339" i="1"/>
  <c r="AJ339" i="1"/>
  <c r="AI339" i="1"/>
  <c r="AH339" i="1"/>
  <c r="AG339" i="1"/>
  <c r="AF339" i="1"/>
  <c r="AE339" i="1"/>
  <c r="AD339" i="1"/>
  <c r="AC339" i="1"/>
  <c r="AB339" i="1"/>
  <c r="AA339" i="1"/>
  <c r="Z339" i="1"/>
  <c r="W339" i="1"/>
  <c r="CF338" i="1"/>
  <c r="CE338" i="1"/>
  <c r="CD338" i="1"/>
  <c r="CC338" i="1"/>
  <c r="CA338" i="1"/>
  <c r="BZ338" i="1"/>
  <c r="BY338" i="1"/>
  <c r="BV338" i="1"/>
  <c r="BQ338" i="1"/>
  <c r="BT338" i="1" s="1"/>
  <c r="BP338" i="1"/>
  <c r="BO338" i="1"/>
  <c r="BN338" i="1"/>
  <c r="BM338" i="1"/>
  <c r="BL338" i="1"/>
  <c r="BK338" i="1"/>
  <c r="BJ338" i="1"/>
  <c r="BI338" i="1"/>
  <c r="BH338" i="1"/>
  <c r="AN338" i="1"/>
  <c r="AM338" i="1"/>
  <c r="AL338" i="1"/>
  <c r="AK338" i="1"/>
  <c r="AJ338" i="1"/>
  <c r="AI338" i="1"/>
  <c r="AH338" i="1"/>
  <c r="AG338" i="1"/>
  <c r="AF338" i="1"/>
  <c r="AE338" i="1"/>
  <c r="AD338" i="1"/>
  <c r="AC338" i="1"/>
  <c r="AB338" i="1"/>
  <c r="AA338" i="1"/>
  <c r="Z338" i="1"/>
  <c r="W338" i="1"/>
  <c r="CF337" i="1"/>
  <c r="CE337" i="1"/>
  <c r="CD337" i="1"/>
  <c r="CC337" i="1"/>
  <c r="CA337" i="1"/>
  <c r="BZ337" i="1"/>
  <c r="BY337" i="1"/>
  <c r="BV337" i="1"/>
  <c r="BQ337" i="1"/>
  <c r="BT337" i="1" s="1"/>
  <c r="BP337" i="1"/>
  <c r="BO337" i="1"/>
  <c r="BN337" i="1"/>
  <c r="BM337" i="1"/>
  <c r="BL337" i="1"/>
  <c r="BK337" i="1"/>
  <c r="BJ337" i="1"/>
  <c r="BI337" i="1"/>
  <c r="BH337" i="1"/>
  <c r="AN337" i="1"/>
  <c r="AM337" i="1"/>
  <c r="AL337" i="1"/>
  <c r="AK337" i="1"/>
  <c r="AJ337" i="1"/>
  <c r="AI337" i="1"/>
  <c r="AH337" i="1"/>
  <c r="AG337" i="1"/>
  <c r="AF337" i="1"/>
  <c r="AE337" i="1"/>
  <c r="AD337" i="1"/>
  <c r="AC337" i="1"/>
  <c r="AB337" i="1"/>
  <c r="AA337" i="1"/>
  <c r="Z337" i="1"/>
  <c r="W337" i="1"/>
  <c r="CF336" i="1"/>
  <c r="CE336" i="1"/>
  <c r="CD336" i="1"/>
  <c r="CC336" i="1"/>
  <c r="CA336" i="1"/>
  <c r="BZ336" i="1"/>
  <c r="BY336" i="1"/>
  <c r="BV336" i="1"/>
  <c r="BQ336" i="1"/>
  <c r="BT336" i="1" s="1"/>
  <c r="BP336" i="1"/>
  <c r="BO336" i="1"/>
  <c r="BN336" i="1"/>
  <c r="BM336" i="1"/>
  <c r="BL336" i="1"/>
  <c r="BK336" i="1"/>
  <c r="BJ336" i="1"/>
  <c r="BI336" i="1"/>
  <c r="BH336" i="1"/>
  <c r="AN336" i="1"/>
  <c r="AM336" i="1"/>
  <c r="AL336" i="1"/>
  <c r="AK336" i="1"/>
  <c r="AJ336" i="1"/>
  <c r="AI336" i="1"/>
  <c r="AH336" i="1"/>
  <c r="AG336" i="1"/>
  <c r="AF336" i="1"/>
  <c r="AE336" i="1"/>
  <c r="AD336" i="1"/>
  <c r="AC336" i="1"/>
  <c r="AB336" i="1"/>
  <c r="AA336" i="1"/>
  <c r="AP336" i="1" s="1"/>
  <c r="BA336" i="1" s="1"/>
  <c r="Z336" i="1"/>
  <c r="W336" i="1"/>
  <c r="CF335" i="1"/>
  <c r="CE335" i="1"/>
  <c r="CD335" i="1"/>
  <c r="CC335" i="1"/>
  <c r="CA335" i="1"/>
  <c r="BZ335" i="1"/>
  <c r="BY335" i="1"/>
  <c r="BV335" i="1"/>
  <c r="BQ335" i="1"/>
  <c r="BT335" i="1" s="1"/>
  <c r="BP335" i="1"/>
  <c r="BO335" i="1"/>
  <c r="BN335" i="1"/>
  <c r="BM335" i="1"/>
  <c r="BL335" i="1"/>
  <c r="BK335" i="1"/>
  <c r="BJ335" i="1"/>
  <c r="BI335" i="1"/>
  <c r="BH335" i="1"/>
  <c r="AN335" i="1"/>
  <c r="AM335" i="1"/>
  <c r="AL335" i="1"/>
  <c r="AK335" i="1"/>
  <c r="AJ335" i="1"/>
  <c r="AI335" i="1"/>
  <c r="AH335" i="1"/>
  <c r="AG335" i="1"/>
  <c r="AF335" i="1"/>
  <c r="AE335" i="1"/>
  <c r="AD335" i="1"/>
  <c r="AC335" i="1"/>
  <c r="AB335" i="1"/>
  <c r="AA335" i="1"/>
  <c r="Z335" i="1"/>
  <c r="W335" i="1"/>
  <c r="CF334" i="1"/>
  <c r="CE334" i="1"/>
  <c r="CD334" i="1"/>
  <c r="CC334" i="1"/>
  <c r="CA334" i="1"/>
  <c r="BZ334" i="1"/>
  <c r="BY334" i="1"/>
  <c r="BV334" i="1"/>
  <c r="BQ334" i="1"/>
  <c r="BT334" i="1" s="1"/>
  <c r="BP334" i="1"/>
  <c r="BO334" i="1"/>
  <c r="BN334" i="1"/>
  <c r="BM334" i="1"/>
  <c r="BL334" i="1"/>
  <c r="BK334" i="1"/>
  <c r="BJ334" i="1"/>
  <c r="BI334" i="1"/>
  <c r="BH334" i="1"/>
  <c r="AN334" i="1"/>
  <c r="AM334" i="1"/>
  <c r="AL334" i="1"/>
  <c r="AK334" i="1"/>
  <c r="AJ334" i="1"/>
  <c r="AI334" i="1"/>
  <c r="AH334" i="1"/>
  <c r="AG334" i="1"/>
  <c r="AF334" i="1"/>
  <c r="AE334" i="1"/>
  <c r="AD334" i="1"/>
  <c r="AC334" i="1"/>
  <c r="AB334" i="1"/>
  <c r="AA334" i="1"/>
  <c r="Z334" i="1"/>
  <c r="W334" i="1"/>
  <c r="CF333" i="1"/>
  <c r="CE333" i="1"/>
  <c r="CD333" i="1"/>
  <c r="CC333" i="1"/>
  <c r="CA333" i="1"/>
  <c r="BZ333" i="1"/>
  <c r="BY333" i="1"/>
  <c r="BV333" i="1"/>
  <c r="BQ333" i="1"/>
  <c r="BT333" i="1" s="1"/>
  <c r="BP333" i="1"/>
  <c r="BO333" i="1"/>
  <c r="BN333" i="1"/>
  <c r="BM333" i="1"/>
  <c r="BL333" i="1"/>
  <c r="BK333" i="1"/>
  <c r="BJ333" i="1"/>
  <c r="BI333" i="1"/>
  <c r="BH333" i="1"/>
  <c r="AN333" i="1"/>
  <c r="AM333" i="1"/>
  <c r="AL333" i="1"/>
  <c r="AK333" i="1"/>
  <c r="AJ333" i="1"/>
  <c r="AI333" i="1"/>
  <c r="AH333" i="1"/>
  <c r="AG333" i="1"/>
  <c r="AF333" i="1"/>
  <c r="AE333" i="1"/>
  <c r="AD333" i="1"/>
  <c r="AC333" i="1"/>
  <c r="AB333" i="1"/>
  <c r="AA333" i="1"/>
  <c r="Z333" i="1"/>
  <c r="W333" i="1"/>
  <c r="CF332" i="1"/>
  <c r="CE332" i="1"/>
  <c r="CD332" i="1"/>
  <c r="CC332" i="1"/>
  <c r="CA332" i="1"/>
  <c r="BZ332" i="1"/>
  <c r="BY332" i="1"/>
  <c r="BV332" i="1"/>
  <c r="BQ332" i="1"/>
  <c r="BT332" i="1" s="1"/>
  <c r="BP332" i="1"/>
  <c r="BO332" i="1"/>
  <c r="BN332" i="1"/>
  <c r="BM332" i="1"/>
  <c r="BL332" i="1"/>
  <c r="BK332" i="1"/>
  <c r="BJ332" i="1"/>
  <c r="BI332" i="1"/>
  <c r="BH332" i="1"/>
  <c r="AN332" i="1"/>
  <c r="AM332" i="1"/>
  <c r="AL332" i="1"/>
  <c r="AK332" i="1"/>
  <c r="AJ332" i="1"/>
  <c r="AI332" i="1"/>
  <c r="AH332" i="1"/>
  <c r="AG332" i="1"/>
  <c r="AF332" i="1"/>
  <c r="AE332" i="1"/>
  <c r="AD332" i="1"/>
  <c r="AC332" i="1"/>
  <c r="AB332" i="1"/>
  <c r="AA332" i="1"/>
  <c r="Z332" i="1"/>
  <c r="W332" i="1"/>
  <c r="CF331" i="1"/>
  <c r="CE331" i="1"/>
  <c r="CD331" i="1"/>
  <c r="CC331" i="1"/>
  <c r="CA331" i="1"/>
  <c r="BZ331" i="1"/>
  <c r="BY331" i="1"/>
  <c r="BV331" i="1"/>
  <c r="BQ331" i="1"/>
  <c r="BT331" i="1" s="1"/>
  <c r="BP331" i="1"/>
  <c r="BO331" i="1"/>
  <c r="BN331" i="1"/>
  <c r="BM331" i="1"/>
  <c r="BL331" i="1"/>
  <c r="BK331" i="1"/>
  <c r="BJ331" i="1"/>
  <c r="BI331" i="1"/>
  <c r="BH331" i="1"/>
  <c r="AN331" i="1"/>
  <c r="AM331" i="1"/>
  <c r="AL331" i="1"/>
  <c r="AK331" i="1"/>
  <c r="AJ331" i="1"/>
  <c r="AI331" i="1"/>
  <c r="AH331" i="1"/>
  <c r="AG331" i="1"/>
  <c r="AF331" i="1"/>
  <c r="AE331" i="1"/>
  <c r="AD331" i="1"/>
  <c r="AC331" i="1"/>
  <c r="AB331" i="1"/>
  <c r="AA331" i="1"/>
  <c r="Z331" i="1"/>
  <c r="W331" i="1"/>
  <c r="CF330" i="1"/>
  <c r="CE330" i="1"/>
  <c r="CD330" i="1"/>
  <c r="CC330" i="1"/>
  <c r="CA330" i="1"/>
  <c r="BZ330" i="1"/>
  <c r="BY330" i="1"/>
  <c r="BV330" i="1"/>
  <c r="BQ330" i="1"/>
  <c r="BT330" i="1" s="1"/>
  <c r="BP330" i="1"/>
  <c r="BO330" i="1"/>
  <c r="BN330" i="1"/>
  <c r="BM330" i="1"/>
  <c r="BL330" i="1"/>
  <c r="BK330" i="1"/>
  <c r="BJ330" i="1"/>
  <c r="BI330" i="1"/>
  <c r="BH330" i="1"/>
  <c r="AN330" i="1"/>
  <c r="AM330" i="1"/>
  <c r="AL330" i="1"/>
  <c r="AK330" i="1"/>
  <c r="AJ330" i="1"/>
  <c r="AI330" i="1"/>
  <c r="AH330" i="1"/>
  <c r="AG330" i="1"/>
  <c r="AF330" i="1"/>
  <c r="AE330" i="1"/>
  <c r="AD330" i="1"/>
  <c r="AC330" i="1"/>
  <c r="AB330" i="1"/>
  <c r="AA330" i="1"/>
  <c r="Z330" i="1"/>
  <c r="W330" i="1"/>
  <c r="CF329" i="1"/>
  <c r="CE329" i="1"/>
  <c r="CD329" i="1"/>
  <c r="CC329" i="1"/>
  <c r="CA329" i="1"/>
  <c r="BZ329" i="1"/>
  <c r="BY329" i="1"/>
  <c r="BV329" i="1"/>
  <c r="BQ329" i="1"/>
  <c r="BT329" i="1" s="1"/>
  <c r="BP329" i="1"/>
  <c r="BO329" i="1"/>
  <c r="BN329" i="1"/>
  <c r="BM329" i="1"/>
  <c r="BL329" i="1"/>
  <c r="BK329" i="1"/>
  <c r="BJ329" i="1"/>
  <c r="BI329" i="1"/>
  <c r="BH329" i="1"/>
  <c r="AN329" i="1"/>
  <c r="AM329" i="1"/>
  <c r="AL329" i="1"/>
  <c r="AK329" i="1"/>
  <c r="AJ329" i="1"/>
  <c r="AI329" i="1"/>
  <c r="AH329" i="1"/>
  <c r="AG329" i="1"/>
  <c r="AF329" i="1"/>
  <c r="AE329" i="1"/>
  <c r="AD329" i="1"/>
  <c r="AC329" i="1"/>
  <c r="AB329" i="1"/>
  <c r="AA329" i="1"/>
  <c r="Z329" i="1"/>
  <c r="W329" i="1"/>
  <c r="CF328" i="1"/>
  <c r="CE328" i="1"/>
  <c r="CD328" i="1"/>
  <c r="CC328" i="1"/>
  <c r="CA328" i="1"/>
  <c r="BZ328" i="1"/>
  <c r="BY328" i="1"/>
  <c r="BV328" i="1"/>
  <c r="BQ328" i="1"/>
  <c r="BT328" i="1" s="1"/>
  <c r="BP328" i="1"/>
  <c r="BO328" i="1"/>
  <c r="BN328" i="1"/>
  <c r="BM328" i="1"/>
  <c r="BL328" i="1"/>
  <c r="BK328" i="1"/>
  <c r="BJ328" i="1"/>
  <c r="BI328" i="1"/>
  <c r="BH328" i="1"/>
  <c r="AN328" i="1"/>
  <c r="AM328" i="1"/>
  <c r="AL328" i="1"/>
  <c r="AK328" i="1"/>
  <c r="AJ328" i="1"/>
  <c r="AI328" i="1"/>
  <c r="AH328" i="1"/>
  <c r="AG328" i="1"/>
  <c r="AF328" i="1"/>
  <c r="AE328" i="1"/>
  <c r="AD328" i="1"/>
  <c r="AC328" i="1"/>
  <c r="AB328" i="1"/>
  <c r="AA328" i="1"/>
  <c r="Z328" i="1"/>
  <c r="W328" i="1"/>
  <c r="CF327" i="1"/>
  <c r="CE327" i="1"/>
  <c r="CD327" i="1"/>
  <c r="CC327" i="1"/>
  <c r="CA327" i="1"/>
  <c r="BZ327" i="1"/>
  <c r="BY327" i="1"/>
  <c r="BV327" i="1"/>
  <c r="BQ327" i="1"/>
  <c r="BT327" i="1" s="1"/>
  <c r="BP327" i="1"/>
  <c r="BO327" i="1"/>
  <c r="BN327" i="1"/>
  <c r="BM327" i="1"/>
  <c r="BL327" i="1"/>
  <c r="BK327" i="1"/>
  <c r="BJ327" i="1"/>
  <c r="BI327" i="1"/>
  <c r="BH327" i="1"/>
  <c r="AN327" i="1"/>
  <c r="AM327" i="1"/>
  <c r="AL327" i="1"/>
  <c r="AK327" i="1"/>
  <c r="AJ327" i="1"/>
  <c r="AI327" i="1"/>
  <c r="AH327" i="1"/>
  <c r="AG327" i="1"/>
  <c r="AF327" i="1"/>
  <c r="AE327" i="1"/>
  <c r="AD327" i="1"/>
  <c r="AC327" i="1"/>
  <c r="AB327" i="1"/>
  <c r="AA327" i="1"/>
  <c r="Z327" i="1"/>
  <c r="W327" i="1"/>
  <c r="CF326" i="1"/>
  <c r="CE326" i="1"/>
  <c r="CD326" i="1"/>
  <c r="CC326" i="1"/>
  <c r="CA326" i="1"/>
  <c r="BZ326" i="1"/>
  <c r="BY326" i="1"/>
  <c r="BV326" i="1"/>
  <c r="BQ326" i="1"/>
  <c r="BT326" i="1" s="1"/>
  <c r="BP326" i="1"/>
  <c r="BO326" i="1"/>
  <c r="BN326" i="1"/>
  <c r="BM326" i="1"/>
  <c r="BL326" i="1"/>
  <c r="BK326" i="1"/>
  <c r="BJ326" i="1"/>
  <c r="BI326" i="1"/>
  <c r="BH326" i="1"/>
  <c r="AN326" i="1"/>
  <c r="AM326" i="1"/>
  <c r="AL326" i="1"/>
  <c r="AK326" i="1"/>
  <c r="AJ326" i="1"/>
  <c r="AI326" i="1"/>
  <c r="AH326" i="1"/>
  <c r="AG326" i="1"/>
  <c r="AF326" i="1"/>
  <c r="AE326" i="1"/>
  <c r="AD326" i="1"/>
  <c r="AC326" i="1"/>
  <c r="AB326" i="1"/>
  <c r="AA326" i="1"/>
  <c r="Z326" i="1"/>
  <c r="W326" i="1"/>
  <c r="CF325" i="1"/>
  <c r="CE325" i="1"/>
  <c r="CD325" i="1"/>
  <c r="CC325" i="1"/>
  <c r="CA325" i="1"/>
  <c r="BZ325" i="1"/>
  <c r="BY325" i="1"/>
  <c r="BV325" i="1"/>
  <c r="BQ325" i="1"/>
  <c r="BT325" i="1" s="1"/>
  <c r="BP325" i="1"/>
  <c r="BO325" i="1"/>
  <c r="BN325" i="1"/>
  <c r="BM325" i="1"/>
  <c r="BL325" i="1"/>
  <c r="BK325" i="1"/>
  <c r="BJ325" i="1"/>
  <c r="BI325" i="1"/>
  <c r="BH325" i="1"/>
  <c r="AN325" i="1"/>
  <c r="AM325" i="1"/>
  <c r="AL325" i="1"/>
  <c r="AK325" i="1"/>
  <c r="AJ325" i="1"/>
  <c r="AI325" i="1"/>
  <c r="AH325" i="1"/>
  <c r="AG325" i="1"/>
  <c r="AF325" i="1"/>
  <c r="AE325" i="1"/>
  <c r="AD325" i="1"/>
  <c r="AC325" i="1"/>
  <c r="AB325" i="1"/>
  <c r="AA325" i="1"/>
  <c r="Z325" i="1"/>
  <c r="W325" i="1"/>
  <c r="CF324" i="1"/>
  <c r="CE324" i="1"/>
  <c r="CD324" i="1"/>
  <c r="CC324" i="1"/>
  <c r="CA324" i="1"/>
  <c r="BZ324" i="1"/>
  <c r="BY324" i="1"/>
  <c r="BV324" i="1"/>
  <c r="BQ324" i="1"/>
  <c r="BT324" i="1" s="1"/>
  <c r="BP324" i="1"/>
  <c r="BO324" i="1"/>
  <c r="BN324" i="1"/>
  <c r="BM324" i="1"/>
  <c r="BL324" i="1"/>
  <c r="BK324" i="1"/>
  <c r="BJ324" i="1"/>
  <c r="BI324" i="1"/>
  <c r="BH324" i="1"/>
  <c r="AN324" i="1"/>
  <c r="AM324" i="1"/>
  <c r="AL324" i="1"/>
  <c r="AK324" i="1"/>
  <c r="AJ324" i="1"/>
  <c r="AI324" i="1"/>
  <c r="AH324" i="1"/>
  <c r="AG324" i="1"/>
  <c r="AF324" i="1"/>
  <c r="AE324" i="1"/>
  <c r="AD324" i="1"/>
  <c r="AC324" i="1"/>
  <c r="AB324" i="1"/>
  <c r="AA324" i="1"/>
  <c r="Z324" i="1"/>
  <c r="W324" i="1"/>
  <c r="CF323" i="1"/>
  <c r="CE323" i="1"/>
  <c r="CD323" i="1"/>
  <c r="CC323" i="1"/>
  <c r="CA323" i="1"/>
  <c r="BZ323" i="1"/>
  <c r="BY323" i="1"/>
  <c r="BV323" i="1"/>
  <c r="BQ323" i="1"/>
  <c r="BT323" i="1" s="1"/>
  <c r="BP323" i="1"/>
  <c r="BO323" i="1"/>
  <c r="BN323" i="1"/>
  <c r="BM323" i="1"/>
  <c r="BL323" i="1"/>
  <c r="BK323" i="1"/>
  <c r="BJ323" i="1"/>
  <c r="BI323" i="1"/>
  <c r="BH323" i="1"/>
  <c r="AN323" i="1"/>
  <c r="AM323" i="1"/>
  <c r="AL323" i="1"/>
  <c r="AK323" i="1"/>
  <c r="AJ323" i="1"/>
  <c r="AI323" i="1"/>
  <c r="AH323" i="1"/>
  <c r="AG323" i="1"/>
  <c r="AF323" i="1"/>
  <c r="AE323" i="1"/>
  <c r="AD323" i="1"/>
  <c r="AC323" i="1"/>
  <c r="AB323" i="1"/>
  <c r="AA323" i="1"/>
  <c r="Z323" i="1"/>
  <c r="W323" i="1"/>
  <c r="CF322" i="1"/>
  <c r="CE322" i="1"/>
  <c r="CD322" i="1"/>
  <c r="CC322" i="1"/>
  <c r="CA322" i="1"/>
  <c r="BZ322" i="1"/>
  <c r="BY322" i="1"/>
  <c r="BV322" i="1"/>
  <c r="BQ322" i="1"/>
  <c r="BT322" i="1" s="1"/>
  <c r="BP322" i="1"/>
  <c r="BO322" i="1"/>
  <c r="BN322" i="1"/>
  <c r="BM322" i="1"/>
  <c r="BL322" i="1"/>
  <c r="BK322" i="1"/>
  <c r="BJ322" i="1"/>
  <c r="BI322" i="1"/>
  <c r="BH322" i="1"/>
  <c r="AN322" i="1"/>
  <c r="AM322" i="1"/>
  <c r="AL322" i="1"/>
  <c r="AK322" i="1"/>
  <c r="AJ322" i="1"/>
  <c r="AI322" i="1"/>
  <c r="AH322" i="1"/>
  <c r="AG322" i="1"/>
  <c r="AF322" i="1"/>
  <c r="AE322" i="1"/>
  <c r="AD322" i="1"/>
  <c r="AC322" i="1"/>
  <c r="AB322" i="1"/>
  <c r="AA322" i="1"/>
  <c r="Z322" i="1"/>
  <c r="W322" i="1"/>
  <c r="CF321" i="1"/>
  <c r="CE321" i="1"/>
  <c r="CD321" i="1"/>
  <c r="CC321" i="1"/>
  <c r="CA321" i="1"/>
  <c r="BZ321" i="1"/>
  <c r="BY321" i="1"/>
  <c r="BV321" i="1"/>
  <c r="BQ321" i="1"/>
  <c r="BT321" i="1" s="1"/>
  <c r="BP321" i="1"/>
  <c r="BO321" i="1"/>
  <c r="BN321" i="1"/>
  <c r="BM321" i="1"/>
  <c r="BL321" i="1"/>
  <c r="BK321" i="1"/>
  <c r="BJ321" i="1"/>
  <c r="BI321" i="1"/>
  <c r="BH321" i="1"/>
  <c r="AN321" i="1"/>
  <c r="AM321" i="1"/>
  <c r="AL321" i="1"/>
  <c r="AK321" i="1"/>
  <c r="AJ321" i="1"/>
  <c r="AI321" i="1"/>
  <c r="AH321" i="1"/>
  <c r="AG321" i="1"/>
  <c r="AF321" i="1"/>
  <c r="AE321" i="1"/>
  <c r="AD321" i="1"/>
  <c r="AC321" i="1"/>
  <c r="AB321" i="1"/>
  <c r="AA321" i="1"/>
  <c r="Z321" i="1"/>
  <c r="W321" i="1"/>
  <c r="CF320" i="1"/>
  <c r="CE320" i="1"/>
  <c r="CD320" i="1"/>
  <c r="CC320" i="1"/>
  <c r="CA320" i="1"/>
  <c r="BZ320" i="1"/>
  <c r="BY320" i="1"/>
  <c r="BV320" i="1"/>
  <c r="BQ320" i="1"/>
  <c r="BT320" i="1" s="1"/>
  <c r="BP320" i="1"/>
  <c r="BO320" i="1"/>
  <c r="BN320" i="1"/>
  <c r="BM320" i="1"/>
  <c r="BL320" i="1"/>
  <c r="BK320" i="1"/>
  <c r="BJ320" i="1"/>
  <c r="BI320" i="1"/>
  <c r="BH320" i="1"/>
  <c r="AN320" i="1"/>
  <c r="AM320" i="1"/>
  <c r="AL320" i="1"/>
  <c r="AK320" i="1"/>
  <c r="AJ320" i="1"/>
  <c r="AI320" i="1"/>
  <c r="AH320" i="1"/>
  <c r="AG320" i="1"/>
  <c r="AF320" i="1"/>
  <c r="AE320" i="1"/>
  <c r="AD320" i="1"/>
  <c r="AC320" i="1"/>
  <c r="AB320" i="1"/>
  <c r="AA320" i="1"/>
  <c r="Z320" i="1"/>
  <c r="W320" i="1"/>
  <c r="CF319" i="1"/>
  <c r="CE319" i="1"/>
  <c r="CD319" i="1"/>
  <c r="CC319" i="1"/>
  <c r="CA319" i="1"/>
  <c r="BZ319" i="1"/>
  <c r="BY319" i="1"/>
  <c r="BV319" i="1"/>
  <c r="BQ319" i="1"/>
  <c r="BT319" i="1" s="1"/>
  <c r="BP319" i="1"/>
  <c r="BO319" i="1"/>
  <c r="BN319" i="1"/>
  <c r="BM319" i="1"/>
  <c r="BL319" i="1"/>
  <c r="BK319" i="1"/>
  <c r="BJ319" i="1"/>
  <c r="BI319" i="1"/>
  <c r="BH319" i="1"/>
  <c r="AN319" i="1"/>
  <c r="AM319" i="1"/>
  <c r="AL319" i="1"/>
  <c r="AK319" i="1"/>
  <c r="AJ319" i="1"/>
  <c r="AI319" i="1"/>
  <c r="AH319" i="1"/>
  <c r="AG319" i="1"/>
  <c r="AF319" i="1"/>
  <c r="AE319" i="1"/>
  <c r="AD319" i="1"/>
  <c r="AC319" i="1"/>
  <c r="AB319" i="1"/>
  <c r="AA319" i="1"/>
  <c r="Z319" i="1"/>
  <c r="W319" i="1"/>
  <c r="CF318" i="1"/>
  <c r="CE318" i="1"/>
  <c r="CD318" i="1"/>
  <c r="CC318" i="1"/>
  <c r="CA318" i="1"/>
  <c r="BZ318" i="1"/>
  <c r="BY318" i="1"/>
  <c r="BV318" i="1"/>
  <c r="BQ318" i="1"/>
  <c r="BT318" i="1" s="1"/>
  <c r="BP318" i="1"/>
  <c r="BO318" i="1"/>
  <c r="BN318" i="1"/>
  <c r="BM318" i="1"/>
  <c r="BL318" i="1"/>
  <c r="BK318" i="1"/>
  <c r="BJ318" i="1"/>
  <c r="BI318" i="1"/>
  <c r="BH318" i="1"/>
  <c r="AN318" i="1"/>
  <c r="AM318" i="1"/>
  <c r="AL318" i="1"/>
  <c r="AK318" i="1"/>
  <c r="AJ318" i="1"/>
  <c r="AI318" i="1"/>
  <c r="AH318" i="1"/>
  <c r="AG318" i="1"/>
  <c r="AF318" i="1"/>
  <c r="AE318" i="1"/>
  <c r="AD318" i="1"/>
  <c r="AC318" i="1"/>
  <c r="AB318" i="1"/>
  <c r="AA318" i="1"/>
  <c r="Z318" i="1"/>
  <c r="W318" i="1"/>
  <c r="CF317" i="1"/>
  <c r="CE317" i="1"/>
  <c r="CD317" i="1"/>
  <c r="CC317" i="1"/>
  <c r="CA317" i="1"/>
  <c r="BZ317" i="1"/>
  <c r="BY317" i="1"/>
  <c r="BV317" i="1"/>
  <c r="BQ317" i="1"/>
  <c r="BT317" i="1" s="1"/>
  <c r="BP317" i="1"/>
  <c r="BO317" i="1"/>
  <c r="BN317" i="1"/>
  <c r="BM317" i="1"/>
  <c r="BL317" i="1"/>
  <c r="BK317" i="1"/>
  <c r="BJ317" i="1"/>
  <c r="BI317" i="1"/>
  <c r="BH317" i="1"/>
  <c r="AN317" i="1"/>
  <c r="AM317" i="1"/>
  <c r="AL317" i="1"/>
  <c r="AK317" i="1"/>
  <c r="AJ317" i="1"/>
  <c r="AI317" i="1"/>
  <c r="AH317" i="1"/>
  <c r="AG317" i="1"/>
  <c r="AF317" i="1"/>
  <c r="AE317" i="1"/>
  <c r="AD317" i="1"/>
  <c r="AC317" i="1"/>
  <c r="AB317" i="1"/>
  <c r="AA317" i="1"/>
  <c r="Z317" i="1"/>
  <c r="W317" i="1"/>
  <c r="CF316" i="1"/>
  <c r="CE316" i="1"/>
  <c r="CD316" i="1"/>
  <c r="CC316" i="1"/>
  <c r="CA316" i="1"/>
  <c r="BZ316" i="1"/>
  <c r="BY316" i="1"/>
  <c r="BV316" i="1"/>
  <c r="BQ316" i="1"/>
  <c r="BT316" i="1" s="1"/>
  <c r="BP316" i="1"/>
  <c r="BO316" i="1"/>
  <c r="BN316" i="1"/>
  <c r="BM316" i="1"/>
  <c r="BL316" i="1"/>
  <c r="BK316" i="1"/>
  <c r="BJ316" i="1"/>
  <c r="BI316" i="1"/>
  <c r="BH316" i="1"/>
  <c r="AN316" i="1"/>
  <c r="AM316" i="1"/>
  <c r="AL316" i="1"/>
  <c r="AK316" i="1"/>
  <c r="AJ316" i="1"/>
  <c r="AI316" i="1"/>
  <c r="AH316" i="1"/>
  <c r="AG316" i="1"/>
  <c r="AF316" i="1"/>
  <c r="AE316" i="1"/>
  <c r="AD316" i="1"/>
  <c r="AC316" i="1"/>
  <c r="AB316" i="1"/>
  <c r="AA316" i="1"/>
  <c r="Z316" i="1"/>
  <c r="W316" i="1"/>
  <c r="CF315" i="1"/>
  <c r="CE315" i="1"/>
  <c r="CD315" i="1"/>
  <c r="CC315" i="1"/>
  <c r="CA315" i="1"/>
  <c r="BZ315" i="1"/>
  <c r="BY315" i="1"/>
  <c r="BV315" i="1"/>
  <c r="BQ315" i="1"/>
  <c r="BT315" i="1" s="1"/>
  <c r="BP315" i="1"/>
  <c r="BO315" i="1"/>
  <c r="BN315" i="1"/>
  <c r="BM315" i="1"/>
  <c r="BL315" i="1"/>
  <c r="BK315" i="1"/>
  <c r="BJ315" i="1"/>
  <c r="BI315" i="1"/>
  <c r="BH315" i="1"/>
  <c r="AN315" i="1"/>
  <c r="AM315" i="1"/>
  <c r="AL315" i="1"/>
  <c r="AK315" i="1"/>
  <c r="AJ315" i="1"/>
  <c r="AI315" i="1"/>
  <c r="AH315" i="1"/>
  <c r="AG315" i="1"/>
  <c r="AF315" i="1"/>
  <c r="AE315" i="1"/>
  <c r="AD315" i="1"/>
  <c r="AC315" i="1"/>
  <c r="AB315" i="1"/>
  <c r="AA315" i="1"/>
  <c r="Z315" i="1"/>
  <c r="W315" i="1"/>
  <c r="CF314" i="1"/>
  <c r="CE314" i="1"/>
  <c r="CD314" i="1"/>
  <c r="CC314" i="1"/>
  <c r="CA314" i="1"/>
  <c r="BZ314" i="1"/>
  <c r="BY314" i="1"/>
  <c r="BV314" i="1"/>
  <c r="BQ314" i="1"/>
  <c r="BT314" i="1" s="1"/>
  <c r="BP314" i="1"/>
  <c r="BO314" i="1"/>
  <c r="BN314" i="1"/>
  <c r="BM314" i="1"/>
  <c r="BL314" i="1"/>
  <c r="BK314" i="1"/>
  <c r="BJ314" i="1"/>
  <c r="BI314" i="1"/>
  <c r="BH314" i="1"/>
  <c r="AN314" i="1"/>
  <c r="AM314" i="1"/>
  <c r="AL314" i="1"/>
  <c r="AK314" i="1"/>
  <c r="AJ314" i="1"/>
  <c r="AI314" i="1"/>
  <c r="AH314" i="1"/>
  <c r="AG314" i="1"/>
  <c r="AF314" i="1"/>
  <c r="AE314" i="1"/>
  <c r="AD314" i="1"/>
  <c r="AC314" i="1"/>
  <c r="AB314" i="1"/>
  <c r="AA314" i="1"/>
  <c r="Z314" i="1"/>
  <c r="W314" i="1"/>
  <c r="CF313" i="1"/>
  <c r="CE313" i="1"/>
  <c r="CD313" i="1"/>
  <c r="CC313" i="1"/>
  <c r="CA313" i="1"/>
  <c r="BZ313" i="1"/>
  <c r="BY313" i="1"/>
  <c r="BV313" i="1"/>
  <c r="BQ313" i="1"/>
  <c r="BT313" i="1" s="1"/>
  <c r="BP313" i="1"/>
  <c r="BO313" i="1"/>
  <c r="BN313" i="1"/>
  <c r="BM313" i="1"/>
  <c r="BL313" i="1"/>
  <c r="BK313" i="1"/>
  <c r="BJ313" i="1"/>
  <c r="BI313" i="1"/>
  <c r="BH313" i="1"/>
  <c r="AN313" i="1"/>
  <c r="AM313" i="1"/>
  <c r="AL313" i="1"/>
  <c r="AK313" i="1"/>
  <c r="AJ313" i="1"/>
  <c r="AI313" i="1"/>
  <c r="AH313" i="1"/>
  <c r="AG313" i="1"/>
  <c r="AF313" i="1"/>
  <c r="AE313" i="1"/>
  <c r="AD313" i="1"/>
  <c r="AC313" i="1"/>
  <c r="AB313" i="1"/>
  <c r="AA313" i="1"/>
  <c r="Z313" i="1"/>
  <c r="W313" i="1"/>
  <c r="CF312" i="1"/>
  <c r="CE312" i="1"/>
  <c r="CD312" i="1"/>
  <c r="CC312" i="1"/>
  <c r="CA312" i="1"/>
  <c r="BZ312" i="1"/>
  <c r="BY312" i="1"/>
  <c r="BV312" i="1"/>
  <c r="BQ312" i="1"/>
  <c r="BT312" i="1" s="1"/>
  <c r="BP312" i="1"/>
  <c r="BO312" i="1"/>
  <c r="BN312" i="1"/>
  <c r="BM312" i="1"/>
  <c r="BL312" i="1"/>
  <c r="BK312" i="1"/>
  <c r="BJ312" i="1"/>
  <c r="BI312" i="1"/>
  <c r="BH312" i="1"/>
  <c r="AN312" i="1"/>
  <c r="AM312" i="1"/>
  <c r="AL312" i="1"/>
  <c r="AK312" i="1"/>
  <c r="AJ312" i="1"/>
  <c r="AI312" i="1"/>
  <c r="AH312" i="1"/>
  <c r="AG312" i="1"/>
  <c r="AF312" i="1"/>
  <c r="AE312" i="1"/>
  <c r="AD312" i="1"/>
  <c r="AC312" i="1"/>
  <c r="AB312" i="1"/>
  <c r="AA312" i="1"/>
  <c r="Z312" i="1"/>
  <c r="W312" i="1"/>
  <c r="CF311" i="1"/>
  <c r="CE311" i="1"/>
  <c r="CD311" i="1"/>
  <c r="CC311" i="1"/>
  <c r="CA311" i="1"/>
  <c r="BZ311" i="1"/>
  <c r="BY311" i="1"/>
  <c r="BV311" i="1"/>
  <c r="BQ311" i="1"/>
  <c r="BT311" i="1" s="1"/>
  <c r="BP311" i="1"/>
  <c r="BO311" i="1"/>
  <c r="BN311" i="1"/>
  <c r="BM311" i="1"/>
  <c r="BL311" i="1"/>
  <c r="BK311" i="1"/>
  <c r="BJ311" i="1"/>
  <c r="BI311" i="1"/>
  <c r="BH311" i="1"/>
  <c r="AN311" i="1"/>
  <c r="AM311" i="1"/>
  <c r="AL311" i="1"/>
  <c r="AK311" i="1"/>
  <c r="AJ311" i="1"/>
  <c r="AI311" i="1"/>
  <c r="AH311" i="1"/>
  <c r="AG311" i="1"/>
  <c r="AF311" i="1"/>
  <c r="AE311" i="1"/>
  <c r="AD311" i="1"/>
  <c r="AC311" i="1"/>
  <c r="AB311" i="1"/>
  <c r="AA311" i="1"/>
  <c r="Z311" i="1"/>
  <c r="W311" i="1"/>
  <c r="CF310" i="1"/>
  <c r="CE310" i="1"/>
  <c r="CD310" i="1"/>
  <c r="CC310" i="1"/>
  <c r="CA310" i="1"/>
  <c r="BZ310" i="1"/>
  <c r="BY310" i="1"/>
  <c r="BV310" i="1"/>
  <c r="BQ310" i="1"/>
  <c r="BT310" i="1" s="1"/>
  <c r="BP310" i="1"/>
  <c r="BO310" i="1"/>
  <c r="BN310" i="1"/>
  <c r="BM310" i="1"/>
  <c r="BL310" i="1"/>
  <c r="BK310" i="1"/>
  <c r="BJ310" i="1"/>
  <c r="BI310" i="1"/>
  <c r="BH310" i="1"/>
  <c r="AN310" i="1"/>
  <c r="AM310" i="1"/>
  <c r="AL310" i="1"/>
  <c r="AK310" i="1"/>
  <c r="AJ310" i="1"/>
  <c r="AI310" i="1"/>
  <c r="AH310" i="1"/>
  <c r="AG310" i="1"/>
  <c r="AF310" i="1"/>
  <c r="AE310" i="1"/>
  <c r="AD310" i="1"/>
  <c r="AC310" i="1"/>
  <c r="AB310" i="1"/>
  <c r="AA310" i="1"/>
  <c r="Z310" i="1"/>
  <c r="W310" i="1"/>
  <c r="CF309" i="1"/>
  <c r="CE309" i="1"/>
  <c r="CD309" i="1"/>
  <c r="CC309" i="1"/>
  <c r="CA309" i="1"/>
  <c r="BZ309" i="1"/>
  <c r="BY309" i="1"/>
  <c r="BV309" i="1"/>
  <c r="BQ309" i="1"/>
  <c r="BT309" i="1" s="1"/>
  <c r="BP309" i="1"/>
  <c r="BO309" i="1"/>
  <c r="BN309" i="1"/>
  <c r="BM309" i="1"/>
  <c r="BL309" i="1"/>
  <c r="BK309" i="1"/>
  <c r="BJ309" i="1"/>
  <c r="BI309" i="1"/>
  <c r="BH309" i="1"/>
  <c r="AN309" i="1"/>
  <c r="AM309" i="1"/>
  <c r="AL309" i="1"/>
  <c r="AK309" i="1"/>
  <c r="AJ309" i="1"/>
  <c r="AI309" i="1"/>
  <c r="AH309" i="1"/>
  <c r="AG309" i="1"/>
  <c r="AF309" i="1"/>
  <c r="AE309" i="1"/>
  <c r="AD309" i="1"/>
  <c r="AC309" i="1"/>
  <c r="AB309" i="1"/>
  <c r="AA309" i="1"/>
  <c r="Z309" i="1"/>
  <c r="W309" i="1"/>
  <c r="CF308" i="1"/>
  <c r="CE308" i="1"/>
  <c r="CD308" i="1"/>
  <c r="CC308" i="1"/>
  <c r="CA308" i="1"/>
  <c r="BZ308" i="1"/>
  <c r="BY308" i="1"/>
  <c r="BV308" i="1"/>
  <c r="BQ308" i="1"/>
  <c r="BT308" i="1" s="1"/>
  <c r="BP308" i="1"/>
  <c r="BO308" i="1"/>
  <c r="BN308" i="1"/>
  <c r="BM308" i="1"/>
  <c r="BL308" i="1"/>
  <c r="BK308" i="1"/>
  <c r="BJ308" i="1"/>
  <c r="BI308" i="1"/>
  <c r="BH308" i="1"/>
  <c r="AN308" i="1"/>
  <c r="AM308" i="1"/>
  <c r="AL308" i="1"/>
  <c r="AK308" i="1"/>
  <c r="AJ308" i="1"/>
  <c r="AI308" i="1"/>
  <c r="AH308" i="1"/>
  <c r="AG308" i="1"/>
  <c r="AF308" i="1"/>
  <c r="AE308" i="1"/>
  <c r="AD308" i="1"/>
  <c r="AC308" i="1"/>
  <c r="AB308" i="1"/>
  <c r="AA308" i="1"/>
  <c r="Z308" i="1"/>
  <c r="W308" i="1"/>
  <c r="CF307" i="1"/>
  <c r="CE307" i="1"/>
  <c r="CD307" i="1"/>
  <c r="CC307" i="1"/>
  <c r="CA307" i="1"/>
  <c r="BZ307" i="1"/>
  <c r="BY307" i="1"/>
  <c r="BV307" i="1"/>
  <c r="BQ307" i="1"/>
  <c r="BT307" i="1" s="1"/>
  <c r="BP307" i="1"/>
  <c r="BO307" i="1"/>
  <c r="BN307" i="1"/>
  <c r="BM307" i="1"/>
  <c r="BL307" i="1"/>
  <c r="BK307" i="1"/>
  <c r="BJ307" i="1"/>
  <c r="BI307" i="1"/>
  <c r="BH307" i="1"/>
  <c r="AN307" i="1"/>
  <c r="AM307" i="1"/>
  <c r="AL307" i="1"/>
  <c r="AK307" i="1"/>
  <c r="AJ307" i="1"/>
  <c r="AI307" i="1"/>
  <c r="AH307" i="1"/>
  <c r="AG307" i="1"/>
  <c r="AF307" i="1"/>
  <c r="AE307" i="1"/>
  <c r="AD307" i="1"/>
  <c r="AC307" i="1"/>
  <c r="AB307" i="1"/>
  <c r="AA307" i="1"/>
  <c r="Z307" i="1"/>
  <c r="W307" i="1"/>
  <c r="CF306" i="1"/>
  <c r="CE306" i="1"/>
  <c r="CD306" i="1"/>
  <c r="CC306" i="1"/>
  <c r="CA306" i="1"/>
  <c r="BZ306" i="1"/>
  <c r="BY306" i="1"/>
  <c r="BV306" i="1"/>
  <c r="BQ306" i="1"/>
  <c r="BT306" i="1" s="1"/>
  <c r="BP306" i="1"/>
  <c r="BO306" i="1"/>
  <c r="BN306" i="1"/>
  <c r="BM306" i="1"/>
  <c r="BL306" i="1"/>
  <c r="BK306" i="1"/>
  <c r="BJ306" i="1"/>
  <c r="BI306" i="1"/>
  <c r="BH306" i="1"/>
  <c r="AN306" i="1"/>
  <c r="AM306" i="1"/>
  <c r="AL306" i="1"/>
  <c r="AK306" i="1"/>
  <c r="AJ306" i="1"/>
  <c r="AI306" i="1"/>
  <c r="AH306" i="1"/>
  <c r="AG306" i="1"/>
  <c r="AF306" i="1"/>
  <c r="AE306" i="1"/>
  <c r="AD306" i="1"/>
  <c r="AC306" i="1"/>
  <c r="AB306" i="1"/>
  <c r="AA306" i="1"/>
  <c r="Z306" i="1"/>
  <c r="W306" i="1"/>
  <c r="CF305" i="1"/>
  <c r="CE305" i="1"/>
  <c r="CD305" i="1"/>
  <c r="CC305" i="1"/>
  <c r="CA305" i="1"/>
  <c r="BZ305" i="1"/>
  <c r="BY305" i="1"/>
  <c r="BV305" i="1"/>
  <c r="BQ305" i="1"/>
  <c r="BT305" i="1" s="1"/>
  <c r="BP305" i="1"/>
  <c r="BO305" i="1"/>
  <c r="BN305" i="1"/>
  <c r="BM305" i="1"/>
  <c r="BL305" i="1"/>
  <c r="BK305" i="1"/>
  <c r="BJ305" i="1"/>
  <c r="BI305" i="1"/>
  <c r="BH305" i="1"/>
  <c r="AN305" i="1"/>
  <c r="AM305" i="1"/>
  <c r="AL305" i="1"/>
  <c r="AK305" i="1"/>
  <c r="AJ305" i="1"/>
  <c r="AI305" i="1"/>
  <c r="AH305" i="1"/>
  <c r="AG305" i="1"/>
  <c r="AF305" i="1"/>
  <c r="AE305" i="1"/>
  <c r="AD305" i="1"/>
  <c r="AC305" i="1"/>
  <c r="AB305" i="1"/>
  <c r="AA305" i="1"/>
  <c r="Z305" i="1"/>
  <c r="W305" i="1"/>
  <c r="CF304" i="1"/>
  <c r="CE304" i="1"/>
  <c r="CD304" i="1"/>
  <c r="CC304" i="1"/>
  <c r="CA304" i="1"/>
  <c r="BZ304" i="1"/>
  <c r="BY304" i="1"/>
  <c r="BV304" i="1"/>
  <c r="BQ304" i="1"/>
  <c r="BT304" i="1" s="1"/>
  <c r="BP304" i="1"/>
  <c r="BO304" i="1"/>
  <c r="BN304" i="1"/>
  <c r="BM304" i="1"/>
  <c r="BL304" i="1"/>
  <c r="BK304" i="1"/>
  <c r="BJ304" i="1"/>
  <c r="BI304" i="1"/>
  <c r="BH304" i="1"/>
  <c r="AN304" i="1"/>
  <c r="AM304" i="1"/>
  <c r="AL304" i="1"/>
  <c r="AK304" i="1"/>
  <c r="AJ304" i="1"/>
  <c r="AI304" i="1"/>
  <c r="AH304" i="1"/>
  <c r="AG304" i="1"/>
  <c r="AF304" i="1"/>
  <c r="AE304" i="1"/>
  <c r="AD304" i="1"/>
  <c r="AC304" i="1"/>
  <c r="AB304" i="1"/>
  <c r="AA304" i="1"/>
  <c r="Z304" i="1"/>
  <c r="W304" i="1"/>
  <c r="CF303" i="1"/>
  <c r="CE303" i="1"/>
  <c r="CD303" i="1"/>
  <c r="CC303" i="1"/>
  <c r="CA303" i="1"/>
  <c r="BZ303" i="1"/>
  <c r="BY303" i="1"/>
  <c r="BV303" i="1"/>
  <c r="BQ303" i="1"/>
  <c r="BT303" i="1" s="1"/>
  <c r="BP303" i="1"/>
  <c r="BO303" i="1"/>
  <c r="BN303" i="1"/>
  <c r="BM303" i="1"/>
  <c r="BL303" i="1"/>
  <c r="BK303" i="1"/>
  <c r="BJ303" i="1"/>
  <c r="BI303" i="1"/>
  <c r="BH303" i="1"/>
  <c r="AN303" i="1"/>
  <c r="AM303" i="1"/>
  <c r="AL303" i="1"/>
  <c r="AK303" i="1"/>
  <c r="AJ303" i="1"/>
  <c r="AI303" i="1"/>
  <c r="AH303" i="1"/>
  <c r="AG303" i="1"/>
  <c r="AF303" i="1"/>
  <c r="AE303" i="1"/>
  <c r="AD303" i="1"/>
  <c r="AC303" i="1"/>
  <c r="AB303" i="1"/>
  <c r="AA303" i="1"/>
  <c r="Z303" i="1"/>
  <c r="W303" i="1"/>
  <c r="CF302" i="1"/>
  <c r="CE302" i="1"/>
  <c r="CD302" i="1"/>
  <c r="CC302" i="1"/>
  <c r="CA302" i="1"/>
  <c r="BZ302" i="1"/>
  <c r="BY302" i="1"/>
  <c r="BV302" i="1"/>
  <c r="BQ302" i="1"/>
  <c r="BT302" i="1" s="1"/>
  <c r="BP302" i="1"/>
  <c r="BO302" i="1"/>
  <c r="BN302" i="1"/>
  <c r="BM302" i="1"/>
  <c r="BL302" i="1"/>
  <c r="BK302" i="1"/>
  <c r="BJ302" i="1"/>
  <c r="BI302" i="1"/>
  <c r="BH302" i="1"/>
  <c r="AN302" i="1"/>
  <c r="AM302" i="1"/>
  <c r="AL302" i="1"/>
  <c r="AK302" i="1"/>
  <c r="AJ302" i="1"/>
  <c r="AI302" i="1"/>
  <c r="AH302" i="1"/>
  <c r="AG302" i="1"/>
  <c r="AF302" i="1"/>
  <c r="AE302" i="1"/>
  <c r="AD302" i="1"/>
  <c r="AC302" i="1"/>
  <c r="AB302" i="1"/>
  <c r="AA302" i="1"/>
  <c r="Z302" i="1"/>
  <c r="W302" i="1"/>
  <c r="CF301" i="1"/>
  <c r="CE301" i="1"/>
  <c r="CD301" i="1"/>
  <c r="CC301" i="1"/>
  <c r="CA301" i="1"/>
  <c r="BZ301" i="1"/>
  <c r="BY301" i="1"/>
  <c r="BV301" i="1"/>
  <c r="BQ301" i="1"/>
  <c r="BT301" i="1" s="1"/>
  <c r="BP301" i="1"/>
  <c r="BO301" i="1"/>
  <c r="BN301" i="1"/>
  <c r="BM301" i="1"/>
  <c r="BL301" i="1"/>
  <c r="BK301" i="1"/>
  <c r="BJ301" i="1"/>
  <c r="BI301" i="1"/>
  <c r="BH301" i="1"/>
  <c r="AN301" i="1"/>
  <c r="AM301" i="1"/>
  <c r="AL301" i="1"/>
  <c r="AK301" i="1"/>
  <c r="AJ301" i="1"/>
  <c r="AI301" i="1"/>
  <c r="AH301" i="1"/>
  <c r="AG301" i="1"/>
  <c r="AF301" i="1"/>
  <c r="AE301" i="1"/>
  <c r="AD301" i="1"/>
  <c r="AC301" i="1"/>
  <c r="AB301" i="1"/>
  <c r="AA301" i="1"/>
  <c r="Z301" i="1"/>
  <c r="W301" i="1"/>
  <c r="CF164" i="1"/>
  <c r="CE164" i="1"/>
  <c r="CD164" i="1"/>
  <c r="CC164" i="1"/>
  <c r="CA164" i="1"/>
  <c r="BZ164" i="1"/>
  <c r="BY164" i="1"/>
  <c r="BV164" i="1"/>
  <c r="BQ164" i="1"/>
  <c r="BT164" i="1" s="1"/>
  <c r="BP164" i="1"/>
  <c r="BO164" i="1"/>
  <c r="BN164" i="1"/>
  <c r="BM164" i="1"/>
  <c r="BL164" i="1"/>
  <c r="BK164" i="1"/>
  <c r="BJ164" i="1"/>
  <c r="BI164" i="1"/>
  <c r="BH164" i="1"/>
  <c r="AN164" i="1"/>
  <c r="AM164" i="1"/>
  <c r="AL164" i="1"/>
  <c r="AK164" i="1"/>
  <c r="AJ164" i="1"/>
  <c r="AI164" i="1"/>
  <c r="AH164" i="1"/>
  <c r="AG164" i="1"/>
  <c r="AF164" i="1"/>
  <c r="AE164" i="1"/>
  <c r="AD164" i="1"/>
  <c r="AC164" i="1"/>
  <c r="AB164" i="1"/>
  <c r="AA164" i="1"/>
  <c r="Z164" i="1"/>
  <c r="W164" i="1"/>
  <c r="CF163" i="1"/>
  <c r="CE163" i="1"/>
  <c r="CD163" i="1"/>
  <c r="CC163" i="1"/>
  <c r="CA163" i="1"/>
  <c r="BZ163" i="1"/>
  <c r="BY163" i="1"/>
  <c r="BV163" i="1"/>
  <c r="BQ163" i="1"/>
  <c r="BT163" i="1" s="1"/>
  <c r="BP163" i="1"/>
  <c r="BO163" i="1"/>
  <c r="BN163" i="1"/>
  <c r="BM163" i="1"/>
  <c r="BL163" i="1"/>
  <c r="BK163" i="1"/>
  <c r="BJ163" i="1"/>
  <c r="BI163" i="1"/>
  <c r="BH163" i="1"/>
  <c r="AN163" i="1"/>
  <c r="AM163" i="1"/>
  <c r="AL163" i="1"/>
  <c r="AK163" i="1"/>
  <c r="AJ163" i="1"/>
  <c r="AI163" i="1"/>
  <c r="AH163" i="1"/>
  <c r="AG163" i="1"/>
  <c r="AF163" i="1"/>
  <c r="AE163" i="1"/>
  <c r="AD163" i="1"/>
  <c r="AC163" i="1"/>
  <c r="AB163" i="1"/>
  <c r="AA163" i="1"/>
  <c r="Z163" i="1"/>
  <c r="W163" i="1"/>
  <c r="CF162" i="1"/>
  <c r="CE162" i="1"/>
  <c r="CD162" i="1"/>
  <c r="CC162" i="1"/>
  <c r="CA162" i="1"/>
  <c r="BZ162" i="1"/>
  <c r="BY162" i="1"/>
  <c r="BV162" i="1"/>
  <c r="BQ162" i="1"/>
  <c r="BT162" i="1" s="1"/>
  <c r="BP162" i="1"/>
  <c r="BO162" i="1"/>
  <c r="BN162" i="1"/>
  <c r="BM162" i="1"/>
  <c r="BL162" i="1"/>
  <c r="BK162" i="1"/>
  <c r="BJ162" i="1"/>
  <c r="BI162" i="1"/>
  <c r="BH162" i="1"/>
  <c r="AN162" i="1"/>
  <c r="AM162" i="1"/>
  <c r="AL162" i="1"/>
  <c r="AK162" i="1"/>
  <c r="AJ162" i="1"/>
  <c r="AI162" i="1"/>
  <c r="AH162" i="1"/>
  <c r="AG162" i="1"/>
  <c r="AF162" i="1"/>
  <c r="AE162" i="1"/>
  <c r="AD162" i="1"/>
  <c r="AC162" i="1"/>
  <c r="AB162" i="1"/>
  <c r="AA162" i="1"/>
  <c r="Z162" i="1"/>
  <c r="W162" i="1"/>
  <c r="CF161" i="1"/>
  <c r="CE161" i="1"/>
  <c r="CD161" i="1"/>
  <c r="CC161" i="1"/>
  <c r="CA161" i="1"/>
  <c r="BZ161" i="1"/>
  <c r="BY161" i="1"/>
  <c r="BV161" i="1"/>
  <c r="BQ161" i="1"/>
  <c r="BT161" i="1" s="1"/>
  <c r="BP161" i="1"/>
  <c r="BO161" i="1"/>
  <c r="BN161" i="1"/>
  <c r="BM161" i="1"/>
  <c r="BL161" i="1"/>
  <c r="BK161" i="1"/>
  <c r="BJ161" i="1"/>
  <c r="BI161" i="1"/>
  <c r="BH161" i="1"/>
  <c r="AN161" i="1"/>
  <c r="AM161" i="1"/>
  <c r="AL161" i="1"/>
  <c r="AK161" i="1"/>
  <c r="AJ161" i="1"/>
  <c r="AI161" i="1"/>
  <c r="AH161" i="1"/>
  <c r="AG161" i="1"/>
  <c r="AF161" i="1"/>
  <c r="AE161" i="1"/>
  <c r="AD161" i="1"/>
  <c r="AC161" i="1"/>
  <c r="AB161" i="1"/>
  <c r="AA161" i="1"/>
  <c r="Z161" i="1"/>
  <c r="W161" i="1"/>
  <c r="CF160" i="1"/>
  <c r="CE160" i="1"/>
  <c r="CD160" i="1"/>
  <c r="CC160" i="1"/>
  <c r="CA160" i="1"/>
  <c r="BZ160" i="1"/>
  <c r="BY160" i="1"/>
  <c r="BV160" i="1"/>
  <c r="BQ160" i="1"/>
  <c r="BT160" i="1" s="1"/>
  <c r="BP160" i="1"/>
  <c r="BO160" i="1"/>
  <c r="BN160" i="1"/>
  <c r="BM160" i="1"/>
  <c r="BL160" i="1"/>
  <c r="BK160" i="1"/>
  <c r="BJ160" i="1"/>
  <c r="BI160" i="1"/>
  <c r="BH160" i="1"/>
  <c r="AN160" i="1"/>
  <c r="AM160" i="1"/>
  <c r="AL160" i="1"/>
  <c r="AK160" i="1"/>
  <c r="AJ160" i="1"/>
  <c r="AI160" i="1"/>
  <c r="AH160" i="1"/>
  <c r="AG160" i="1"/>
  <c r="AF160" i="1"/>
  <c r="AE160" i="1"/>
  <c r="AD160" i="1"/>
  <c r="AC160" i="1"/>
  <c r="AB160" i="1"/>
  <c r="AA160" i="1"/>
  <c r="Z160" i="1"/>
  <c r="W160" i="1"/>
  <c r="CF159" i="1"/>
  <c r="CE159" i="1"/>
  <c r="CD159" i="1"/>
  <c r="CC159" i="1"/>
  <c r="CA159" i="1"/>
  <c r="BZ159" i="1"/>
  <c r="BY159" i="1"/>
  <c r="BV159" i="1"/>
  <c r="BQ159" i="1"/>
  <c r="BT159" i="1" s="1"/>
  <c r="BP159" i="1"/>
  <c r="BO159" i="1"/>
  <c r="BN159" i="1"/>
  <c r="BM159" i="1"/>
  <c r="BL159" i="1"/>
  <c r="BK159" i="1"/>
  <c r="BJ159" i="1"/>
  <c r="BI159" i="1"/>
  <c r="BH159" i="1"/>
  <c r="AN159" i="1"/>
  <c r="AM159" i="1"/>
  <c r="AL159" i="1"/>
  <c r="AK159" i="1"/>
  <c r="AJ159" i="1"/>
  <c r="AI159" i="1"/>
  <c r="AH159" i="1"/>
  <c r="AG159" i="1"/>
  <c r="AF159" i="1"/>
  <c r="AE159" i="1"/>
  <c r="AD159" i="1"/>
  <c r="AC159" i="1"/>
  <c r="AB159" i="1"/>
  <c r="AA159" i="1"/>
  <c r="Z159" i="1"/>
  <c r="W159" i="1"/>
  <c r="CF158" i="1"/>
  <c r="CE158" i="1"/>
  <c r="CD158" i="1"/>
  <c r="CC158" i="1"/>
  <c r="CA158" i="1"/>
  <c r="BZ158" i="1"/>
  <c r="BY158" i="1"/>
  <c r="BV158" i="1"/>
  <c r="BQ158" i="1"/>
  <c r="BT158" i="1" s="1"/>
  <c r="BP158" i="1"/>
  <c r="BO158" i="1"/>
  <c r="BN158" i="1"/>
  <c r="BM158" i="1"/>
  <c r="BL158" i="1"/>
  <c r="BK158" i="1"/>
  <c r="BJ158" i="1"/>
  <c r="BI158" i="1"/>
  <c r="BH158" i="1"/>
  <c r="AN158" i="1"/>
  <c r="AM158" i="1"/>
  <c r="AL158" i="1"/>
  <c r="AK158" i="1"/>
  <c r="AJ158" i="1"/>
  <c r="AI158" i="1"/>
  <c r="AH158" i="1"/>
  <c r="AG158" i="1"/>
  <c r="AF158" i="1"/>
  <c r="AE158" i="1"/>
  <c r="AD158" i="1"/>
  <c r="AC158" i="1"/>
  <c r="AB158" i="1"/>
  <c r="AA158" i="1"/>
  <c r="Z158" i="1"/>
  <c r="W158" i="1"/>
  <c r="CF157" i="1"/>
  <c r="CE157" i="1"/>
  <c r="CD157" i="1"/>
  <c r="CC157" i="1"/>
  <c r="CA157" i="1"/>
  <c r="BZ157" i="1"/>
  <c r="BY157" i="1"/>
  <c r="BV157" i="1"/>
  <c r="BQ157" i="1"/>
  <c r="BT157" i="1" s="1"/>
  <c r="BP157" i="1"/>
  <c r="BO157" i="1"/>
  <c r="BN157" i="1"/>
  <c r="BM157" i="1"/>
  <c r="BL157" i="1"/>
  <c r="BK157" i="1"/>
  <c r="BJ157" i="1"/>
  <c r="BI157" i="1"/>
  <c r="BH157" i="1"/>
  <c r="AN157" i="1"/>
  <c r="AM157" i="1"/>
  <c r="AL157" i="1"/>
  <c r="AK157" i="1"/>
  <c r="AJ157" i="1"/>
  <c r="AI157" i="1"/>
  <c r="AH157" i="1"/>
  <c r="AG157" i="1"/>
  <c r="AF157" i="1"/>
  <c r="AE157" i="1"/>
  <c r="AD157" i="1"/>
  <c r="AC157" i="1"/>
  <c r="AB157" i="1"/>
  <c r="AA157" i="1"/>
  <c r="Z157" i="1"/>
  <c r="W157" i="1"/>
  <c r="CF156" i="1"/>
  <c r="CE156" i="1"/>
  <c r="CD156" i="1"/>
  <c r="CC156" i="1"/>
  <c r="CA156" i="1"/>
  <c r="BZ156" i="1"/>
  <c r="BY156" i="1"/>
  <c r="BV156" i="1"/>
  <c r="BQ156" i="1"/>
  <c r="BT156" i="1" s="1"/>
  <c r="BP156" i="1"/>
  <c r="BO156" i="1"/>
  <c r="BN156" i="1"/>
  <c r="BM156" i="1"/>
  <c r="BL156" i="1"/>
  <c r="BK156" i="1"/>
  <c r="BJ156" i="1"/>
  <c r="BI156" i="1"/>
  <c r="BH156" i="1"/>
  <c r="AN156" i="1"/>
  <c r="AM156" i="1"/>
  <c r="AL156" i="1"/>
  <c r="AK156" i="1"/>
  <c r="AJ156" i="1"/>
  <c r="AI156" i="1"/>
  <c r="AH156" i="1"/>
  <c r="AG156" i="1"/>
  <c r="AF156" i="1"/>
  <c r="AE156" i="1"/>
  <c r="AD156" i="1"/>
  <c r="AC156" i="1"/>
  <c r="AB156" i="1"/>
  <c r="AA156" i="1"/>
  <c r="Z156" i="1"/>
  <c r="W156" i="1"/>
  <c r="CF155" i="1"/>
  <c r="CE155" i="1"/>
  <c r="CD155" i="1"/>
  <c r="CC155" i="1"/>
  <c r="CA155" i="1"/>
  <c r="BZ155" i="1"/>
  <c r="BY155" i="1"/>
  <c r="BV155" i="1"/>
  <c r="BQ155" i="1"/>
  <c r="BT155" i="1" s="1"/>
  <c r="BP155" i="1"/>
  <c r="BO155" i="1"/>
  <c r="BN155" i="1"/>
  <c r="BM155" i="1"/>
  <c r="BL155" i="1"/>
  <c r="BK155" i="1"/>
  <c r="BJ155" i="1"/>
  <c r="BI155" i="1"/>
  <c r="BH155" i="1"/>
  <c r="AN155" i="1"/>
  <c r="AM155" i="1"/>
  <c r="AL155" i="1"/>
  <c r="AK155" i="1"/>
  <c r="AJ155" i="1"/>
  <c r="AI155" i="1"/>
  <c r="AH155" i="1"/>
  <c r="AG155" i="1"/>
  <c r="AF155" i="1"/>
  <c r="AE155" i="1"/>
  <c r="AD155" i="1"/>
  <c r="AC155" i="1"/>
  <c r="AB155" i="1"/>
  <c r="AA155" i="1"/>
  <c r="Z155" i="1"/>
  <c r="W155" i="1"/>
  <c r="CF154" i="1"/>
  <c r="CE154" i="1"/>
  <c r="CD154" i="1"/>
  <c r="CC154" i="1"/>
  <c r="CA154" i="1"/>
  <c r="BZ154" i="1"/>
  <c r="BY154" i="1"/>
  <c r="BV154" i="1"/>
  <c r="BQ154" i="1"/>
  <c r="BT154" i="1" s="1"/>
  <c r="BP154" i="1"/>
  <c r="BO154" i="1"/>
  <c r="BN154" i="1"/>
  <c r="BM154" i="1"/>
  <c r="BL154" i="1"/>
  <c r="BK154" i="1"/>
  <c r="BJ154" i="1"/>
  <c r="BI154" i="1"/>
  <c r="BH154" i="1"/>
  <c r="AN154" i="1"/>
  <c r="AM154" i="1"/>
  <c r="AL154" i="1"/>
  <c r="AK154" i="1"/>
  <c r="AJ154" i="1"/>
  <c r="AI154" i="1"/>
  <c r="AH154" i="1"/>
  <c r="AG154" i="1"/>
  <c r="AF154" i="1"/>
  <c r="AE154" i="1"/>
  <c r="AD154" i="1"/>
  <c r="AC154" i="1"/>
  <c r="AB154" i="1"/>
  <c r="AA154" i="1"/>
  <c r="Z154" i="1"/>
  <c r="W154" i="1"/>
  <c r="CF153" i="1"/>
  <c r="CE153" i="1"/>
  <c r="CD153" i="1"/>
  <c r="CC153" i="1"/>
  <c r="CA153" i="1"/>
  <c r="BZ153" i="1"/>
  <c r="BY153" i="1"/>
  <c r="BV153" i="1"/>
  <c r="BQ153" i="1"/>
  <c r="BT153" i="1" s="1"/>
  <c r="BP153" i="1"/>
  <c r="BO153" i="1"/>
  <c r="BN153" i="1"/>
  <c r="BM153" i="1"/>
  <c r="BL153" i="1"/>
  <c r="BK153" i="1"/>
  <c r="BJ153" i="1"/>
  <c r="BI153" i="1"/>
  <c r="BH153" i="1"/>
  <c r="AN153" i="1"/>
  <c r="AM153" i="1"/>
  <c r="AL153" i="1"/>
  <c r="AK153" i="1"/>
  <c r="AJ153" i="1"/>
  <c r="AI153" i="1"/>
  <c r="AH153" i="1"/>
  <c r="AG153" i="1"/>
  <c r="AF153" i="1"/>
  <c r="AE153" i="1"/>
  <c r="AD153" i="1"/>
  <c r="AC153" i="1"/>
  <c r="AB153" i="1"/>
  <c r="AA153" i="1"/>
  <c r="Z153" i="1"/>
  <c r="W153" i="1"/>
  <c r="CF152" i="1"/>
  <c r="CE152" i="1"/>
  <c r="CD152" i="1"/>
  <c r="CC152" i="1"/>
  <c r="CA152" i="1"/>
  <c r="BZ152" i="1"/>
  <c r="BY152" i="1"/>
  <c r="BV152" i="1"/>
  <c r="BQ152" i="1"/>
  <c r="BT152" i="1" s="1"/>
  <c r="BP152" i="1"/>
  <c r="BO152" i="1"/>
  <c r="BN152" i="1"/>
  <c r="BM152" i="1"/>
  <c r="BL152" i="1"/>
  <c r="BK152" i="1"/>
  <c r="BJ152" i="1"/>
  <c r="BI152" i="1"/>
  <c r="BH152" i="1"/>
  <c r="AN152" i="1"/>
  <c r="AM152" i="1"/>
  <c r="AL152" i="1"/>
  <c r="AK152" i="1"/>
  <c r="AJ152" i="1"/>
  <c r="AI152" i="1"/>
  <c r="AH152" i="1"/>
  <c r="AG152" i="1"/>
  <c r="AF152" i="1"/>
  <c r="AE152" i="1"/>
  <c r="AD152" i="1"/>
  <c r="AC152" i="1"/>
  <c r="AB152" i="1"/>
  <c r="AA152" i="1"/>
  <c r="Z152" i="1"/>
  <c r="W152" i="1"/>
  <c r="CF151" i="1"/>
  <c r="CE151" i="1"/>
  <c r="CD151" i="1"/>
  <c r="CC151" i="1"/>
  <c r="CA151" i="1"/>
  <c r="BZ151" i="1"/>
  <c r="BY151" i="1"/>
  <c r="BV151" i="1"/>
  <c r="BQ151" i="1"/>
  <c r="BT151" i="1" s="1"/>
  <c r="BP151" i="1"/>
  <c r="BO151" i="1"/>
  <c r="BN151" i="1"/>
  <c r="BM151" i="1"/>
  <c r="BL151" i="1"/>
  <c r="BK151" i="1"/>
  <c r="BJ151" i="1"/>
  <c r="BI151" i="1"/>
  <c r="BH151" i="1"/>
  <c r="AN151" i="1"/>
  <c r="AM151" i="1"/>
  <c r="AL151" i="1"/>
  <c r="AK151" i="1"/>
  <c r="AJ151" i="1"/>
  <c r="AI151" i="1"/>
  <c r="AH151" i="1"/>
  <c r="AG151" i="1"/>
  <c r="AF151" i="1"/>
  <c r="AE151" i="1"/>
  <c r="AD151" i="1"/>
  <c r="AC151" i="1"/>
  <c r="AB151" i="1"/>
  <c r="AA151" i="1"/>
  <c r="Z151" i="1"/>
  <c r="W151" i="1"/>
  <c r="CF150" i="1"/>
  <c r="CE150" i="1"/>
  <c r="CD150" i="1"/>
  <c r="CC150" i="1"/>
  <c r="CA150" i="1"/>
  <c r="BZ150" i="1"/>
  <c r="BY150" i="1"/>
  <c r="BV150" i="1"/>
  <c r="BQ150" i="1"/>
  <c r="BT150" i="1" s="1"/>
  <c r="BP150" i="1"/>
  <c r="BO150" i="1"/>
  <c r="BN150" i="1"/>
  <c r="BM150" i="1"/>
  <c r="BL150" i="1"/>
  <c r="BK150" i="1"/>
  <c r="BJ150" i="1"/>
  <c r="BI150" i="1"/>
  <c r="BH150" i="1"/>
  <c r="AN150" i="1"/>
  <c r="AM150" i="1"/>
  <c r="AL150" i="1"/>
  <c r="AK150" i="1"/>
  <c r="AJ150" i="1"/>
  <c r="AI150" i="1"/>
  <c r="AH150" i="1"/>
  <c r="AG150" i="1"/>
  <c r="AF150" i="1"/>
  <c r="AE150" i="1"/>
  <c r="AD150" i="1"/>
  <c r="AC150" i="1"/>
  <c r="AB150" i="1"/>
  <c r="AA150" i="1"/>
  <c r="Z150" i="1"/>
  <c r="W150" i="1"/>
  <c r="CF149" i="1"/>
  <c r="CE149" i="1"/>
  <c r="CD149" i="1"/>
  <c r="CC149" i="1"/>
  <c r="CA149" i="1"/>
  <c r="BZ149" i="1"/>
  <c r="BY149" i="1"/>
  <c r="BV149" i="1"/>
  <c r="BQ149" i="1"/>
  <c r="BT149" i="1" s="1"/>
  <c r="BP149" i="1"/>
  <c r="BO149" i="1"/>
  <c r="BN149" i="1"/>
  <c r="BM149" i="1"/>
  <c r="BL149" i="1"/>
  <c r="BK149" i="1"/>
  <c r="BJ149" i="1"/>
  <c r="BI149" i="1"/>
  <c r="BH149" i="1"/>
  <c r="AN149" i="1"/>
  <c r="AM149" i="1"/>
  <c r="AL149" i="1"/>
  <c r="AK149" i="1"/>
  <c r="AJ149" i="1"/>
  <c r="AI149" i="1"/>
  <c r="AH149" i="1"/>
  <c r="AG149" i="1"/>
  <c r="AF149" i="1"/>
  <c r="AE149" i="1"/>
  <c r="AD149" i="1"/>
  <c r="AC149" i="1"/>
  <c r="AB149" i="1"/>
  <c r="AA149" i="1"/>
  <c r="Z149" i="1"/>
  <c r="W149" i="1"/>
  <c r="CF148" i="1"/>
  <c r="CE148" i="1"/>
  <c r="CD148" i="1"/>
  <c r="CC148" i="1"/>
  <c r="CA148" i="1"/>
  <c r="BZ148" i="1"/>
  <c r="BY148" i="1"/>
  <c r="BV148" i="1"/>
  <c r="BQ148" i="1"/>
  <c r="BT148" i="1" s="1"/>
  <c r="BP148" i="1"/>
  <c r="BO148" i="1"/>
  <c r="BN148" i="1"/>
  <c r="BM148" i="1"/>
  <c r="BL148" i="1"/>
  <c r="BK148" i="1"/>
  <c r="BJ148" i="1"/>
  <c r="BI148" i="1"/>
  <c r="BH148" i="1"/>
  <c r="AN148" i="1"/>
  <c r="AM148" i="1"/>
  <c r="AL148" i="1"/>
  <c r="AK148" i="1"/>
  <c r="AJ148" i="1"/>
  <c r="AI148" i="1"/>
  <c r="AH148" i="1"/>
  <c r="AG148" i="1"/>
  <c r="AF148" i="1"/>
  <c r="AE148" i="1"/>
  <c r="AD148" i="1"/>
  <c r="AC148" i="1"/>
  <c r="AB148" i="1"/>
  <c r="AA148" i="1"/>
  <c r="Z148" i="1"/>
  <c r="W148" i="1"/>
  <c r="CF147" i="1"/>
  <c r="CE147" i="1"/>
  <c r="CD147" i="1"/>
  <c r="CC147" i="1"/>
  <c r="CA147" i="1"/>
  <c r="BZ147" i="1"/>
  <c r="BY147" i="1"/>
  <c r="BV147" i="1"/>
  <c r="BQ147" i="1"/>
  <c r="BT147" i="1" s="1"/>
  <c r="BP147" i="1"/>
  <c r="BO147" i="1"/>
  <c r="BN147" i="1"/>
  <c r="BM147" i="1"/>
  <c r="BL147" i="1"/>
  <c r="BK147" i="1"/>
  <c r="BJ147" i="1"/>
  <c r="BI147" i="1"/>
  <c r="BH147" i="1"/>
  <c r="AN147" i="1"/>
  <c r="AM147" i="1"/>
  <c r="AL147" i="1"/>
  <c r="AK147" i="1"/>
  <c r="AJ147" i="1"/>
  <c r="AI147" i="1"/>
  <c r="AH147" i="1"/>
  <c r="AG147" i="1"/>
  <c r="AF147" i="1"/>
  <c r="AE147" i="1"/>
  <c r="AD147" i="1"/>
  <c r="AC147" i="1"/>
  <c r="AB147" i="1"/>
  <c r="AA147" i="1"/>
  <c r="Z147" i="1"/>
  <c r="W147" i="1"/>
  <c r="CF146" i="1"/>
  <c r="CE146" i="1"/>
  <c r="CD146" i="1"/>
  <c r="CC146" i="1"/>
  <c r="CA146" i="1"/>
  <c r="BZ146" i="1"/>
  <c r="BY146" i="1"/>
  <c r="BV146" i="1"/>
  <c r="BQ146" i="1"/>
  <c r="BT146" i="1" s="1"/>
  <c r="BP146" i="1"/>
  <c r="BO146" i="1"/>
  <c r="BN146" i="1"/>
  <c r="BM146" i="1"/>
  <c r="BL146" i="1"/>
  <c r="BK146" i="1"/>
  <c r="BJ146" i="1"/>
  <c r="BI146" i="1"/>
  <c r="BH146" i="1"/>
  <c r="AN146" i="1"/>
  <c r="AM146" i="1"/>
  <c r="AL146" i="1"/>
  <c r="AK146" i="1"/>
  <c r="AJ146" i="1"/>
  <c r="AI146" i="1"/>
  <c r="AH146" i="1"/>
  <c r="AG146" i="1"/>
  <c r="AF146" i="1"/>
  <c r="AE146" i="1"/>
  <c r="AD146" i="1"/>
  <c r="AC146" i="1"/>
  <c r="AB146" i="1"/>
  <c r="AA146" i="1"/>
  <c r="Z146" i="1"/>
  <c r="W146" i="1"/>
  <c r="CF145" i="1"/>
  <c r="CE145" i="1"/>
  <c r="CD145" i="1"/>
  <c r="CC145" i="1"/>
  <c r="CA145" i="1"/>
  <c r="BZ145" i="1"/>
  <c r="BY145" i="1"/>
  <c r="BV145" i="1"/>
  <c r="BQ145" i="1"/>
  <c r="BT145" i="1" s="1"/>
  <c r="BP145" i="1"/>
  <c r="BO145" i="1"/>
  <c r="BN145" i="1"/>
  <c r="BM145" i="1"/>
  <c r="BL145" i="1"/>
  <c r="BK145" i="1"/>
  <c r="BJ145" i="1"/>
  <c r="BI145" i="1"/>
  <c r="BH145" i="1"/>
  <c r="AN145" i="1"/>
  <c r="AM145" i="1"/>
  <c r="AL145" i="1"/>
  <c r="AK145" i="1"/>
  <c r="AJ145" i="1"/>
  <c r="AI145" i="1"/>
  <c r="AH145" i="1"/>
  <c r="AG145" i="1"/>
  <c r="AF145" i="1"/>
  <c r="AE145" i="1"/>
  <c r="AD145" i="1"/>
  <c r="AC145" i="1"/>
  <c r="AB145" i="1"/>
  <c r="AA145" i="1"/>
  <c r="Z145" i="1"/>
  <c r="W145" i="1"/>
  <c r="CF144" i="1"/>
  <c r="CE144" i="1"/>
  <c r="CD144" i="1"/>
  <c r="CC144" i="1"/>
  <c r="CA144" i="1"/>
  <c r="BZ144" i="1"/>
  <c r="BY144" i="1"/>
  <c r="BV144" i="1"/>
  <c r="BQ144" i="1"/>
  <c r="BT144" i="1" s="1"/>
  <c r="BP144" i="1"/>
  <c r="BO144" i="1"/>
  <c r="BN144" i="1"/>
  <c r="BM144" i="1"/>
  <c r="BL144" i="1"/>
  <c r="BK144" i="1"/>
  <c r="BJ144" i="1"/>
  <c r="BI144" i="1"/>
  <c r="BH144" i="1"/>
  <c r="AN144" i="1"/>
  <c r="AM144" i="1"/>
  <c r="AL144" i="1"/>
  <c r="AK144" i="1"/>
  <c r="AJ144" i="1"/>
  <c r="AI144" i="1"/>
  <c r="AH144" i="1"/>
  <c r="AG144" i="1"/>
  <c r="AF144" i="1"/>
  <c r="AE144" i="1"/>
  <c r="AD144" i="1"/>
  <c r="AC144" i="1"/>
  <c r="AB144" i="1"/>
  <c r="AA144" i="1"/>
  <c r="Z144" i="1"/>
  <c r="W144" i="1"/>
  <c r="CF143" i="1"/>
  <c r="CE143" i="1"/>
  <c r="CD143" i="1"/>
  <c r="CC143" i="1"/>
  <c r="CA143" i="1"/>
  <c r="BZ143" i="1"/>
  <c r="BY143" i="1"/>
  <c r="BV143" i="1"/>
  <c r="BQ143" i="1"/>
  <c r="BT143" i="1" s="1"/>
  <c r="BP143" i="1"/>
  <c r="BO143" i="1"/>
  <c r="BN143" i="1"/>
  <c r="BM143" i="1"/>
  <c r="BL143" i="1"/>
  <c r="BK143" i="1"/>
  <c r="BJ143" i="1"/>
  <c r="BI143" i="1"/>
  <c r="BH143" i="1"/>
  <c r="AN143" i="1"/>
  <c r="AM143" i="1"/>
  <c r="AL143" i="1"/>
  <c r="AK143" i="1"/>
  <c r="AJ143" i="1"/>
  <c r="AI143" i="1"/>
  <c r="AH143" i="1"/>
  <c r="AG143" i="1"/>
  <c r="AF143" i="1"/>
  <c r="AE143" i="1"/>
  <c r="AD143" i="1"/>
  <c r="AC143" i="1"/>
  <c r="AB143" i="1"/>
  <c r="AA143" i="1"/>
  <c r="Z143" i="1"/>
  <c r="W143" i="1"/>
  <c r="CF142" i="1"/>
  <c r="CE142" i="1"/>
  <c r="CD142" i="1"/>
  <c r="CC142" i="1"/>
  <c r="CA142" i="1"/>
  <c r="BZ142" i="1"/>
  <c r="BY142" i="1"/>
  <c r="BV142" i="1"/>
  <c r="BQ142" i="1"/>
  <c r="BT142" i="1" s="1"/>
  <c r="BP142" i="1"/>
  <c r="BO142" i="1"/>
  <c r="BN142" i="1"/>
  <c r="BM142" i="1"/>
  <c r="BL142" i="1"/>
  <c r="BK142" i="1"/>
  <c r="BJ142" i="1"/>
  <c r="BI142" i="1"/>
  <c r="BH142" i="1"/>
  <c r="AN142" i="1"/>
  <c r="AM142" i="1"/>
  <c r="AL142" i="1"/>
  <c r="AK142" i="1"/>
  <c r="AJ142" i="1"/>
  <c r="AI142" i="1"/>
  <c r="AH142" i="1"/>
  <c r="AG142" i="1"/>
  <c r="AF142" i="1"/>
  <c r="AE142" i="1"/>
  <c r="AD142" i="1"/>
  <c r="AC142" i="1"/>
  <c r="AB142" i="1"/>
  <c r="AA142" i="1"/>
  <c r="Z142" i="1"/>
  <c r="W142" i="1"/>
  <c r="CF141" i="1"/>
  <c r="CE141" i="1"/>
  <c r="CD141" i="1"/>
  <c r="CC141" i="1"/>
  <c r="CA141" i="1"/>
  <c r="BZ141" i="1"/>
  <c r="BY141" i="1"/>
  <c r="BV141" i="1"/>
  <c r="BQ141" i="1"/>
  <c r="BT141" i="1" s="1"/>
  <c r="BP141" i="1"/>
  <c r="BO141" i="1"/>
  <c r="BN141" i="1"/>
  <c r="BM141" i="1"/>
  <c r="BL141" i="1"/>
  <c r="BK141" i="1"/>
  <c r="BJ141" i="1"/>
  <c r="BI141" i="1"/>
  <c r="BH141" i="1"/>
  <c r="AN141" i="1"/>
  <c r="AM141" i="1"/>
  <c r="AL141" i="1"/>
  <c r="AK141" i="1"/>
  <c r="AJ141" i="1"/>
  <c r="AI141" i="1"/>
  <c r="AH141" i="1"/>
  <c r="AG141" i="1"/>
  <c r="AF141" i="1"/>
  <c r="AE141" i="1"/>
  <c r="AD141" i="1"/>
  <c r="AC141" i="1"/>
  <c r="AB141" i="1"/>
  <c r="AA141" i="1"/>
  <c r="Z141" i="1"/>
  <c r="W141" i="1"/>
  <c r="CF140" i="1"/>
  <c r="CE140" i="1"/>
  <c r="CD140" i="1"/>
  <c r="CC140" i="1"/>
  <c r="CA140" i="1"/>
  <c r="BZ140" i="1"/>
  <c r="BY140" i="1"/>
  <c r="BV140" i="1"/>
  <c r="BQ140" i="1"/>
  <c r="BT140" i="1" s="1"/>
  <c r="BP140" i="1"/>
  <c r="BO140" i="1"/>
  <c r="BN140" i="1"/>
  <c r="BM140" i="1"/>
  <c r="BL140" i="1"/>
  <c r="BK140" i="1"/>
  <c r="BJ140" i="1"/>
  <c r="BI140" i="1"/>
  <c r="BH140" i="1"/>
  <c r="AN140" i="1"/>
  <c r="AM140" i="1"/>
  <c r="AL140" i="1"/>
  <c r="AK140" i="1"/>
  <c r="AJ140" i="1"/>
  <c r="AI140" i="1"/>
  <c r="AH140" i="1"/>
  <c r="AG140" i="1"/>
  <c r="AF140" i="1"/>
  <c r="AE140" i="1"/>
  <c r="AD140" i="1"/>
  <c r="AC140" i="1"/>
  <c r="AB140" i="1"/>
  <c r="AA140" i="1"/>
  <c r="Z140" i="1"/>
  <c r="W140" i="1"/>
  <c r="CF139" i="1"/>
  <c r="CE139" i="1"/>
  <c r="CD139" i="1"/>
  <c r="CC139" i="1"/>
  <c r="CA139" i="1"/>
  <c r="BZ139" i="1"/>
  <c r="BY139" i="1"/>
  <c r="BV139" i="1"/>
  <c r="BQ139" i="1"/>
  <c r="BT139" i="1" s="1"/>
  <c r="BP139" i="1"/>
  <c r="BO139" i="1"/>
  <c r="BN139" i="1"/>
  <c r="BM139" i="1"/>
  <c r="BL139" i="1"/>
  <c r="BK139" i="1"/>
  <c r="BJ139" i="1"/>
  <c r="BI139" i="1"/>
  <c r="BH139" i="1"/>
  <c r="AN139" i="1"/>
  <c r="AM139" i="1"/>
  <c r="AL139" i="1"/>
  <c r="AK139" i="1"/>
  <c r="AJ139" i="1"/>
  <c r="AI139" i="1"/>
  <c r="AH139" i="1"/>
  <c r="AG139" i="1"/>
  <c r="AF139" i="1"/>
  <c r="AE139" i="1"/>
  <c r="AD139" i="1"/>
  <c r="AC139" i="1"/>
  <c r="AB139" i="1"/>
  <c r="AA139" i="1"/>
  <c r="Z139" i="1"/>
  <c r="W139" i="1"/>
  <c r="CF138" i="1"/>
  <c r="CE138" i="1"/>
  <c r="CD138" i="1"/>
  <c r="CC138" i="1"/>
  <c r="CA138" i="1"/>
  <c r="BZ138" i="1"/>
  <c r="BY138" i="1"/>
  <c r="BV138" i="1"/>
  <c r="BQ138" i="1"/>
  <c r="BT138" i="1" s="1"/>
  <c r="BP138" i="1"/>
  <c r="BO138" i="1"/>
  <c r="BN138" i="1"/>
  <c r="BM138" i="1"/>
  <c r="BL138" i="1"/>
  <c r="BK138" i="1"/>
  <c r="BJ138" i="1"/>
  <c r="BI138" i="1"/>
  <c r="BH138" i="1"/>
  <c r="AN138" i="1"/>
  <c r="AM138" i="1"/>
  <c r="AL138" i="1"/>
  <c r="AK138" i="1"/>
  <c r="AJ138" i="1"/>
  <c r="AI138" i="1"/>
  <c r="AH138" i="1"/>
  <c r="AG138" i="1"/>
  <c r="AF138" i="1"/>
  <c r="AE138" i="1"/>
  <c r="AD138" i="1"/>
  <c r="AC138" i="1"/>
  <c r="AB138" i="1"/>
  <c r="AA138" i="1"/>
  <c r="Z138" i="1"/>
  <c r="W138" i="1"/>
  <c r="CF137" i="1"/>
  <c r="CE137" i="1"/>
  <c r="CD137" i="1"/>
  <c r="CC137" i="1"/>
  <c r="CA137" i="1"/>
  <c r="BZ137" i="1"/>
  <c r="BY137" i="1"/>
  <c r="BV137" i="1"/>
  <c r="BQ137" i="1"/>
  <c r="BT137" i="1" s="1"/>
  <c r="BP137" i="1"/>
  <c r="BO137" i="1"/>
  <c r="BN137" i="1"/>
  <c r="BM137" i="1"/>
  <c r="BL137" i="1"/>
  <c r="BK137" i="1"/>
  <c r="BJ137" i="1"/>
  <c r="BI137" i="1"/>
  <c r="BH137" i="1"/>
  <c r="AN137" i="1"/>
  <c r="AM137" i="1"/>
  <c r="AL137" i="1"/>
  <c r="AK137" i="1"/>
  <c r="AJ137" i="1"/>
  <c r="AI137" i="1"/>
  <c r="AH137" i="1"/>
  <c r="AG137" i="1"/>
  <c r="AF137" i="1"/>
  <c r="AE137" i="1"/>
  <c r="AD137" i="1"/>
  <c r="AC137" i="1"/>
  <c r="AB137" i="1"/>
  <c r="AA137" i="1"/>
  <c r="Z137" i="1"/>
  <c r="W137" i="1"/>
  <c r="CF136" i="1"/>
  <c r="CE136" i="1"/>
  <c r="CD136" i="1"/>
  <c r="CC136" i="1"/>
  <c r="CA136" i="1"/>
  <c r="BZ136" i="1"/>
  <c r="BY136" i="1"/>
  <c r="BV136" i="1"/>
  <c r="BQ136" i="1"/>
  <c r="BT136" i="1" s="1"/>
  <c r="BP136" i="1"/>
  <c r="BO136" i="1"/>
  <c r="BN136" i="1"/>
  <c r="BM136" i="1"/>
  <c r="BL136" i="1"/>
  <c r="BK136" i="1"/>
  <c r="BJ136" i="1"/>
  <c r="BI136" i="1"/>
  <c r="BH136" i="1"/>
  <c r="AN136" i="1"/>
  <c r="AM136" i="1"/>
  <c r="AL136" i="1"/>
  <c r="AK136" i="1"/>
  <c r="AJ136" i="1"/>
  <c r="AI136" i="1"/>
  <c r="AH136" i="1"/>
  <c r="AG136" i="1"/>
  <c r="AF136" i="1"/>
  <c r="AE136" i="1"/>
  <c r="AD136" i="1"/>
  <c r="AC136" i="1"/>
  <c r="AB136" i="1"/>
  <c r="AA136" i="1"/>
  <c r="Z136" i="1"/>
  <c r="W136" i="1"/>
  <c r="CF135" i="1"/>
  <c r="CE135" i="1"/>
  <c r="CD135" i="1"/>
  <c r="CC135" i="1"/>
  <c r="CA135" i="1"/>
  <c r="BZ135" i="1"/>
  <c r="BY135" i="1"/>
  <c r="BV135" i="1"/>
  <c r="BQ135" i="1"/>
  <c r="BT135" i="1" s="1"/>
  <c r="BP135" i="1"/>
  <c r="BO135" i="1"/>
  <c r="BN135" i="1"/>
  <c r="BM135" i="1"/>
  <c r="BL135" i="1"/>
  <c r="BK135" i="1"/>
  <c r="BJ135" i="1"/>
  <c r="BI135" i="1"/>
  <c r="BH135" i="1"/>
  <c r="AN135" i="1"/>
  <c r="AM135" i="1"/>
  <c r="AL135" i="1"/>
  <c r="AK135" i="1"/>
  <c r="AJ135" i="1"/>
  <c r="AI135" i="1"/>
  <c r="AH135" i="1"/>
  <c r="AG135" i="1"/>
  <c r="AF135" i="1"/>
  <c r="AE135" i="1"/>
  <c r="AD135" i="1"/>
  <c r="AC135" i="1"/>
  <c r="AB135" i="1"/>
  <c r="AA135" i="1"/>
  <c r="Z135" i="1"/>
  <c r="W135" i="1"/>
  <c r="CF134" i="1"/>
  <c r="CE134" i="1"/>
  <c r="CD134" i="1"/>
  <c r="CC134" i="1"/>
  <c r="CA134" i="1"/>
  <c r="BZ134" i="1"/>
  <c r="BY134" i="1"/>
  <c r="BV134" i="1"/>
  <c r="BQ134" i="1"/>
  <c r="BT134" i="1" s="1"/>
  <c r="BP134" i="1"/>
  <c r="BO134" i="1"/>
  <c r="BN134" i="1"/>
  <c r="BM134" i="1"/>
  <c r="BL134" i="1"/>
  <c r="BK134" i="1"/>
  <c r="BJ134" i="1"/>
  <c r="BI134" i="1"/>
  <c r="BH134" i="1"/>
  <c r="AN134" i="1"/>
  <c r="AM134" i="1"/>
  <c r="AL134" i="1"/>
  <c r="AK134" i="1"/>
  <c r="AJ134" i="1"/>
  <c r="AI134" i="1"/>
  <c r="AH134" i="1"/>
  <c r="AG134" i="1"/>
  <c r="AF134" i="1"/>
  <c r="AE134" i="1"/>
  <c r="AD134" i="1"/>
  <c r="AC134" i="1"/>
  <c r="AB134" i="1"/>
  <c r="AA134" i="1"/>
  <c r="Z134" i="1"/>
  <c r="W134" i="1"/>
  <c r="CF133" i="1"/>
  <c r="CE133" i="1"/>
  <c r="CD133" i="1"/>
  <c r="CC133" i="1"/>
  <c r="CA133" i="1"/>
  <c r="BZ133" i="1"/>
  <c r="BY133" i="1"/>
  <c r="BV133" i="1"/>
  <c r="BQ133" i="1"/>
  <c r="BT133" i="1" s="1"/>
  <c r="BP133" i="1"/>
  <c r="BO133" i="1"/>
  <c r="BN133" i="1"/>
  <c r="BM133" i="1"/>
  <c r="BL133" i="1"/>
  <c r="BK133" i="1"/>
  <c r="BJ133" i="1"/>
  <c r="BI133" i="1"/>
  <c r="BH133" i="1"/>
  <c r="AV133" i="1" s="1"/>
  <c r="AN133" i="1"/>
  <c r="AM133" i="1"/>
  <c r="AL133" i="1"/>
  <c r="AK133" i="1"/>
  <c r="AJ133" i="1"/>
  <c r="AI133" i="1"/>
  <c r="AH133" i="1"/>
  <c r="AG133" i="1"/>
  <c r="AF133" i="1"/>
  <c r="AE133" i="1"/>
  <c r="AD133" i="1"/>
  <c r="AC133" i="1"/>
  <c r="AB133" i="1"/>
  <c r="AA133" i="1"/>
  <c r="Z133" i="1"/>
  <c r="W133" i="1"/>
  <c r="CF132" i="1"/>
  <c r="CE132" i="1"/>
  <c r="CD132" i="1"/>
  <c r="CC132" i="1"/>
  <c r="CA132" i="1"/>
  <c r="BZ132" i="1"/>
  <c r="BY132" i="1"/>
  <c r="BV132" i="1"/>
  <c r="BQ132" i="1"/>
  <c r="BT132" i="1" s="1"/>
  <c r="BP132" i="1"/>
  <c r="BO132" i="1"/>
  <c r="BN132" i="1"/>
  <c r="BM132" i="1"/>
  <c r="BL132" i="1"/>
  <c r="BK132" i="1"/>
  <c r="BJ132" i="1"/>
  <c r="BI132" i="1"/>
  <c r="BH132" i="1"/>
  <c r="AN132" i="1"/>
  <c r="AM132" i="1"/>
  <c r="AL132" i="1"/>
  <c r="AK132" i="1"/>
  <c r="AJ132" i="1"/>
  <c r="AI132" i="1"/>
  <c r="AH132" i="1"/>
  <c r="AG132" i="1"/>
  <c r="AF132" i="1"/>
  <c r="AE132" i="1"/>
  <c r="AD132" i="1"/>
  <c r="AC132" i="1"/>
  <c r="AB132" i="1"/>
  <c r="AA132" i="1"/>
  <c r="Z132" i="1"/>
  <c r="W132" i="1"/>
  <c r="CF131" i="1"/>
  <c r="CE131" i="1"/>
  <c r="CD131" i="1"/>
  <c r="CC131" i="1"/>
  <c r="CA131" i="1"/>
  <c r="BZ131" i="1"/>
  <c r="BY131" i="1"/>
  <c r="BV131" i="1"/>
  <c r="BQ131" i="1"/>
  <c r="BT131" i="1" s="1"/>
  <c r="BP131" i="1"/>
  <c r="BO131" i="1"/>
  <c r="BN131" i="1"/>
  <c r="BM131" i="1"/>
  <c r="BL131" i="1"/>
  <c r="BK131" i="1"/>
  <c r="BJ131" i="1"/>
  <c r="BI131" i="1"/>
  <c r="BH131" i="1"/>
  <c r="AN131" i="1"/>
  <c r="AM131" i="1"/>
  <c r="AL131" i="1"/>
  <c r="AK131" i="1"/>
  <c r="AJ131" i="1"/>
  <c r="AI131" i="1"/>
  <c r="AH131" i="1"/>
  <c r="AG131" i="1"/>
  <c r="AF131" i="1"/>
  <c r="AE131" i="1"/>
  <c r="AD131" i="1"/>
  <c r="AC131" i="1"/>
  <c r="AB131" i="1"/>
  <c r="AA131" i="1"/>
  <c r="Z131" i="1"/>
  <c r="W131" i="1"/>
  <c r="CF130" i="1"/>
  <c r="CE130" i="1"/>
  <c r="CD130" i="1"/>
  <c r="CC130" i="1"/>
  <c r="CA130" i="1"/>
  <c r="BZ130" i="1"/>
  <c r="BY130" i="1"/>
  <c r="BV130" i="1"/>
  <c r="BQ130" i="1"/>
  <c r="BT130" i="1" s="1"/>
  <c r="BP130" i="1"/>
  <c r="BO130" i="1"/>
  <c r="BN130" i="1"/>
  <c r="BM130" i="1"/>
  <c r="BL130" i="1"/>
  <c r="BK130" i="1"/>
  <c r="BJ130" i="1"/>
  <c r="BI130" i="1"/>
  <c r="BH130" i="1"/>
  <c r="AN130" i="1"/>
  <c r="AM130" i="1"/>
  <c r="AL130" i="1"/>
  <c r="AK130" i="1"/>
  <c r="AJ130" i="1"/>
  <c r="AI130" i="1"/>
  <c r="AH130" i="1"/>
  <c r="AG130" i="1"/>
  <c r="AF130" i="1"/>
  <c r="AE130" i="1"/>
  <c r="AD130" i="1"/>
  <c r="AC130" i="1"/>
  <c r="AB130" i="1"/>
  <c r="AA130" i="1"/>
  <c r="Z130" i="1"/>
  <c r="W130" i="1"/>
  <c r="CF129" i="1"/>
  <c r="CE129" i="1"/>
  <c r="CD129" i="1"/>
  <c r="CC129" i="1"/>
  <c r="CA129" i="1"/>
  <c r="BZ129" i="1"/>
  <c r="BY129" i="1"/>
  <c r="BV129" i="1"/>
  <c r="BQ129" i="1"/>
  <c r="BT129" i="1" s="1"/>
  <c r="BP129" i="1"/>
  <c r="BO129" i="1"/>
  <c r="BN129" i="1"/>
  <c r="BM129" i="1"/>
  <c r="BL129" i="1"/>
  <c r="BK129" i="1"/>
  <c r="BJ129" i="1"/>
  <c r="BI129" i="1"/>
  <c r="BH129" i="1"/>
  <c r="AN129" i="1"/>
  <c r="AM129" i="1"/>
  <c r="AL129" i="1"/>
  <c r="AK129" i="1"/>
  <c r="AJ129" i="1"/>
  <c r="AI129" i="1"/>
  <c r="AH129" i="1"/>
  <c r="AG129" i="1"/>
  <c r="AF129" i="1"/>
  <c r="AE129" i="1"/>
  <c r="AD129" i="1"/>
  <c r="AC129" i="1"/>
  <c r="AB129" i="1"/>
  <c r="AA129" i="1"/>
  <c r="Z129" i="1"/>
  <c r="W129" i="1"/>
  <c r="CF128" i="1"/>
  <c r="CE128" i="1"/>
  <c r="CD128" i="1"/>
  <c r="CC128" i="1"/>
  <c r="CA128" i="1"/>
  <c r="BZ128" i="1"/>
  <c r="BY128" i="1"/>
  <c r="BV128" i="1"/>
  <c r="BQ128" i="1"/>
  <c r="BT128" i="1" s="1"/>
  <c r="BP128" i="1"/>
  <c r="BO128" i="1"/>
  <c r="BN128" i="1"/>
  <c r="BM128" i="1"/>
  <c r="BL128" i="1"/>
  <c r="BK128" i="1"/>
  <c r="BJ128" i="1"/>
  <c r="BI128" i="1"/>
  <c r="BH128" i="1"/>
  <c r="AN128" i="1"/>
  <c r="AM128" i="1"/>
  <c r="AL128" i="1"/>
  <c r="AK128" i="1"/>
  <c r="AJ128" i="1"/>
  <c r="AI128" i="1"/>
  <c r="AH128" i="1"/>
  <c r="AG128" i="1"/>
  <c r="AF128" i="1"/>
  <c r="AE128" i="1"/>
  <c r="AD128" i="1"/>
  <c r="AC128" i="1"/>
  <c r="AB128" i="1"/>
  <c r="AA128" i="1"/>
  <c r="Z128" i="1"/>
  <c r="W128" i="1"/>
  <c r="CF127" i="1"/>
  <c r="CE127" i="1"/>
  <c r="CD127" i="1"/>
  <c r="CC127" i="1"/>
  <c r="CA127" i="1"/>
  <c r="BZ127" i="1"/>
  <c r="BY127" i="1"/>
  <c r="BV127" i="1"/>
  <c r="BQ127" i="1"/>
  <c r="BT127" i="1" s="1"/>
  <c r="BP127" i="1"/>
  <c r="BO127" i="1"/>
  <c r="BN127" i="1"/>
  <c r="BM127" i="1"/>
  <c r="BL127" i="1"/>
  <c r="BK127" i="1"/>
  <c r="BJ127" i="1"/>
  <c r="BI127" i="1"/>
  <c r="BH127" i="1"/>
  <c r="AN127" i="1"/>
  <c r="AM127" i="1"/>
  <c r="AL127" i="1"/>
  <c r="AK127" i="1"/>
  <c r="AJ127" i="1"/>
  <c r="AI127" i="1"/>
  <c r="AH127" i="1"/>
  <c r="AG127" i="1"/>
  <c r="AF127" i="1"/>
  <c r="AE127" i="1"/>
  <c r="AD127" i="1"/>
  <c r="AC127" i="1"/>
  <c r="AB127" i="1"/>
  <c r="AA127" i="1"/>
  <c r="Z127" i="1"/>
  <c r="W127" i="1"/>
  <c r="CF126" i="1"/>
  <c r="CE126" i="1"/>
  <c r="CD126" i="1"/>
  <c r="CC126" i="1"/>
  <c r="CA126" i="1"/>
  <c r="BZ126" i="1"/>
  <c r="BY126" i="1"/>
  <c r="BV126" i="1"/>
  <c r="BQ126" i="1"/>
  <c r="BT126" i="1" s="1"/>
  <c r="BP126" i="1"/>
  <c r="BO126" i="1"/>
  <c r="BN126" i="1"/>
  <c r="BM126" i="1"/>
  <c r="BL126" i="1"/>
  <c r="BK126" i="1"/>
  <c r="BJ126" i="1"/>
  <c r="BI126" i="1"/>
  <c r="BH126" i="1"/>
  <c r="AN126" i="1"/>
  <c r="AM126" i="1"/>
  <c r="AL126" i="1"/>
  <c r="AK126" i="1"/>
  <c r="AJ126" i="1"/>
  <c r="AI126" i="1"/>
  <c r="AH126" i="1"/>
  <c r="AG126" i="1"/>
  <c r="AF126" i="1"/>
  <c r="AE126" i="1"/>
  <c r="AD126" i="1"/>
  <c r="AC126" i="1"/>
  <c r="AB126" i="1"/>
  <c r="AA126" i="1"/>
  <c r="Z126" i="1"/>
  <c r="W126" i="1"/>
  <c r="CF125" i="1"/>
  <c r="CE125" i="1"/>
  <c r="CD125" i="1"/>
  <c r="CC125" i="1"/>
  <c r="CA125" i="1"/>
  <c r="BZ125" i="1"/>
  <c r="BY125" i="1"/>
  <c r="BV125" i="1"/>
  <c r="BQ125" i="1"/>
  <c r="BT125" i="1" s="1"/>
  <c r="BP125" i="1"/>
  <c r="BO125" i="1"/>
  <c r="BN125" i="1"/>
  <c r="BM125" i="1"/>
  <c r="BL125" i="1"/>
  <c r="BK125" i="1"/>
  <c r="BJ125" i="1"/>
  <c r="BI125" i="1"/>
  <c r="BH125" i="1"/>
  <c r="AN125" i="1"/>
  <c r="AM125" i="1"/>
  <c r="AL125" i="1"/>
  <c r="AK125" i="1"/>
  <c r="AJ125" i="1"/>
  <c r="AI125" i="1"/>
  <c r="AH125" i="1"/>
  <c r="AG125" i="1"/>
  <c r="AF125" i="1"/>
  <c r="AE125" i="1"/>
  <c r="AD125" i="1"/>
  <c r="AC125" i="1"/>
  <c r="AB125" i="1"/>
  <c r="AA125" i="1"/>
  <c r="Z125" i="1"/>
  <c r="W125" i="1"/>
  <c r="CF124" i="1"/>
  <c r="CE124" i="1"/>
  <c r="CD124" i="1"/>
  <c r="CC124" i="1"/>
  <c r="CA124" i="1"/>
  <c r="BZ124" i="1"/>
  <c r="BY124" i="1"/>
  <c r="BV124" i="1"/>
  <c r="BQ124" i="1"/>
  <c r="BT124" i="1" s="1"/>
  <c r="BP124" i="1"/>
  <c r="BO124" i="1"/>
  <c r="BN124" i="1"/>
  <c r="BM124" i="1"/>
  <c r="BL124" i="1"/>
  <c r="BK124" i="1"/>
  <c r="BJ124" i="1"/>
  <c r="BI124" i="1"/>
  <c r="BH124" i="1"/>
  <c r="AN124" i="1"/>
  <c r="AM124" i="1"/>
  <c r="AL124" i="1"/>
  <c r="AK124" i="1"/>
  <c r="AJ124" i="1"/>
  <c r="AI124" i="1"/>
  <c r="AH124" i="1"/>
  <c r="AG124" i="1"/>
  <c r="AF124" i="1"/>
  <c r="AE124" i="1"/>
  <c r="AD124" i="1"/>
  <c r="AC124" i="1"/>
  <c r="AB124" i="1"/>
  <c r="AA124" i="1"/>
  <c r="Z124" i="1"/>
  <c r="W124" i="1"/>
  <c r="CF123" i="1"/>
  <c r="CE123" i="1"/>
  <c r="CD123" i="1"/>
  <c r="CC123" i="1"/>
  <c r="CA123" i="1"/>
  <c r="BZ123" i="1"/>
  <c r="BY123" i="1"/>
  <c r="BV123" i="1"/>
  <c r="BQ123" i="1"/>
  <c r="BT123" i="1" s="1"/>
  <c r="BP123" i="1"/>
  <c r="BO123" i="1"/>
  <c r="BN123" i="1"/>
  <c r="BM123" i="1"/>
  <c r="BL123" i="1"/>
  <c r="BK123" i="1"/>
  <c r="BJ123" i="1"/>
  <c r="BI123" i="1"/>
  <c r="BH123" i="1"/>
  <c r="AN123" i="1"/>
  <c r="AM123" i="1"/>
  <c r="AL123" i="1"/>
  <c r="AK123" i="1"/>
  <c r="AJ123" i="1"/>
  <c r="AI123" i="1"/>
  <c r="AH123" i="1"/>
  <c r="AG123" i="1"/>
  <c r="AF123" i="1"/>
  <c r="AE123" i="1"/>
  <c r="AD123" i="1"/>
  <c r="AC123" i="1"/>
  <c r="AB123" i="1"/>
  <c r="AA123" i="1"/>
  <c r="Z123" i="1"/>
  <c r="W123" i="1"/>
  <c r="CF122" i="1"/>
  <c r="CE122" i="1"/>
  <c r="CD122" i="1"/>
  <c r="CC122" i="1"/>
  <c r="CA122" i="1"/>
  <c r="BZ122" i="1"/>
  <c r="BY122" i="1"/>
  <c r="BV122" i="1"/>
  <c r="BQ122" i="1"/>
  <c r="BT122" i="1" s="1"/>
  <c r="BP122" i="1"/>
  <c r="BO122" i="1"/>
  <c r="BN122" i="1"/>
  <c r="BM122" i="1"/>
  <c r="BL122" i="1"/>
  <c r="BK122" i="1"/>
  <c r="BJ122" i="1"/>
  <c r="BI122" i="1"/>
  <c r="BH122" i="1"/>
  <c r="AN122" i="1"/>
  <c r="AM122" i="1"/>
  <c r="AL122" i="1"/>
  <c r="AK122" i="1"/>
  <c r="AJ122" i="1"/>
  <c r="AI122" i="1"/>
  <c r="AH122" i="1"/>
  <c r="AG122" i="1"/>
  <c r="AF122" i="1"/>
  <c r="AE122" i="1"/>
  <c r="AD122" i="1"/>
  <c r="AC122" i="1"/>
  <c r="AB122" i="1"/>
  <c r="AA122" i="1"/>
  <c r="Z122" i="1"/>
  <c r="W122" i="1"/>
  <c r="CF121" i="1"/>
  <c r="CE121" i="1"/>
  <c r="CD121" i="1"/>
  <c r="CC121" i="1"/>
  <c r="CA121" i="1"/>
  <c r="BZ121" i="1"/>
  <c r="BY121" i="1"/>
  <c r="BV121" i="1"/>
  <c r="BQ121" i="1"/>
  <c r="BT121" i="1" s="1"/>
  <c r="BP121" i="1"/>
  <c r="BO121" i="1"/>
  <c r="BN121" i="1"/>
  <c r="BM121" i="1"/>
  <c r="BL121" i="1"/>
  <c r="BK121" i="1"/>
  <c r="BJ121" i="1"/>
  <c r="BI121" i="1"/>
  <c r="BH121" i="1"/>
  <c r="AN121" i="1"/>
  <c r="AM121" i="1"/>
  <c r="AL121" i="1"/>
  <c r="AK121" i="1"/>
  <c r="AJ121" i="1"/>
  <c r="AI121" i="1"/>
  <c r="AH121" i="1"/>
  <c r="AG121" i="1"/>
  <c r="AF121" i="1"/>
  <c r="AE121" i="1"/>
  <c r="AD121" i="1"/>
  <c r="AC121" i="1"/>
  <c r="AB121" i="1"/>
  <c r="AA121" i="1"/>
  <c r="Z121" i="1"/>
  <c r="W121" i="1"/>
  <c r="CF120" i="1"/>
  <c r="CE120" i="1"/>
  <c r="CD120" i="1"/>
  <c r="CC120" i="1"/>
  <c r="CA120" i="1"/>
  <c r="BZ120" i="1"/>
  <c r="BY120" i="1"/>
  <c r="BV120" i="1"/>
  <c r="BQ120" i="1"/>
  <c r="BT120" i="1" s="1"/>
  <c r="BP120" i="1"/>
  <c r="BO120" i="1"/>
  <c r="BN120" i="1"/>
  <c r="BM120" i="1"/>
  <c r="BL120" i="1"/>
  <c r="BK120" i="1"/>
  <c r="BJ120" i="1"/>
  <c r="BI120" i="1"/>
  <c r="BH120" i="1"/>
  <c r="AN120" i="1"/>
  <c r="AM120" i="1"/>
  <c r="AL120" i="1"/>
  <c r="AK120" i="1"/>
  <c r="AJ120" i="1"/>
  <c r="AI120" i="1"/>
  <c r="AH120" i="1"/>
  <c r="AG120" i="1"/>
  <c r="AF120" i="1"/>
  <c r="AE120" i="1"/>
  <c r="AD120" i="1"/>
  <c r="AC120" i="1"/>
  <c r="AB120" i="1"/>
  <c r="AA120" i="1"/>
  <c r="Z120" i="1"/>
  <c r="W120" i="1"/>
  <c r="CF119" i="1"/>
  <c r="CE119" i="1"/>
  <c r="CD119" i="1"/>
  <c r="CC119" i="1"/>
  <c r="CA119" i="1"/>
  <c r="BZ119" i="1"/>
  <c r="BY119" i="1"/>
  <c r="BV119" i="1"/>
  <c r="BQ119" i="1"/>
  <c r="BT119" i="1" s="1"/>
  <c r="BP119" i="1"/>
  <c r="BO119" i="1"/>
  <c r="BN119" i="1"/>
  <c r="BM119" i="1"/>
  <c r="BL119" i="1"/>
  <c r="BK119" i="1"/>
  <c r="BJ119" i="1"/>
  <c r="BI119" i="1"/>
  <c r="BH119" i="1"/>
  <c r="AN119" i="1"/>
  <c r="AM119" i="1"/>
  <c r="AL119" i="1"/>
  <c r="AK119" i="1"/>
  <c r="AJ119" i="1"/>
  <c r="AI119" i="1"/>
  <c r="AH119" i="1"/>
  <c r="AG119" i="1"/>
  <c r="AF119" i="1"/>
  <c r="AE119" i="1"/>
  <c r="AD119" i="1"/>
  <c r="AC119" i="1"/>
  <c r="AB119" i="1"/>
  <c r="AA119" i="1"/>
  <c r="Z119" i="1"/>
  <c r="W119" i="1"/>
  <c r="CF118" i="1"/>
  <c r="CE118" i="1"/>
  <c r="CD118" i="1"/>
  <c r="CC118" i="1"/>
  <c r="CA118" i="1"/>
  <c r="BZ118" i="1"/>
  <c r="BY118" i="1"/>
  <c r="BV118" i="1"/>
  <c r="BQ118" i="1"/>
  <c r="BT118" i="1" s="1"/>
  <c r="BP118" i="1"/>
  <c r="BO118" i="1"/>
  <c r="BN118" i="1"/>
  <c r="BM118" i="1"/>
  <c r="BL118" i="1"/>
  <c r="BK118" i="1"/>
  <c r="BJ118" i="1"/>
  <c r="BI118" i="1"/>
  <c r="BH118" i="1"/>
  <c r="AN118" i="1"/>
  <c r="AM118" i="1"/>
  <c r="AL118" i="1"/>
  <c r="AK118" i="1"/>
  <c r="AJ118" i="1"/>
  <c r="AI118" i="1"/>
  <c r="AH118" i="1"/>
  <c r="AG118" i="1"/>
  <c r="AF118" i="1"/>
  <c r="AE118" i="1"/>
  <c r="AD118" i="1"/>
  <c r="AC118" i="1"/>
  <c r="AB118" i="1"/>
  <c r="AA118" i="1"/>
  <c r="Z118" i="1"/>
  <c r="W118" i="1"/>
  <c r="CF117" i="1"/>
  <c r="CE117" i="1"/>
  <c r="CD117" i="1"/>
  <c r="CC117" i="1"/>
  <c r="CA117" i="1"/>
  <c r="BZ117" i="1"/>
  <c r="BY117" i="1"/>
  <c r="BV117" i="1"/>
  <c r="BQ117" i="1"/>
  <c r="BT117" i="1" s="1"/>
  <c r="BP117" i="1"/>
  <c r="BO117" i="1"/>
  <c r="BN117" i="1"/>
  <c r="BM117" i="1"/>
  <c r="BL117" i="1"/>
  <c r="BK117" i="1"/>
  <c r="BJ117" i="1"/>
  <c r="BI117" i="1"/>
  <c r="BH117" i="1"/>
  <c r="AN117" i="1"/>
  <c r="AM117" i="1"/>
  <c r="AL117" i="1"/>
  <c r="AK117" i="1"/>
  <c r="AJ117" i="1"/>
  <c r="AI117" i="1"/>
  <c r="AH117" i="1"/>
  <c r="AG117" i="1"/>
  <c r="AF117" i="1"/>
  <c r="AE117" i="1"/>
  <c r="AD117" i="1"/>
  <c r="AC117" i="1"/>
  <c r="AB117" i="1"/>
  <c r="AA117" i="1"/>
  <c r="Z117" i="1"/>
  <c r="W117" i="1"/>
  <c r="CF116" i="1"/>
  <c r="CE116" i="1"/>
  <c r="CD116" i="1"/>
  <c r="CC116" i="1"/>
  <c r="CA116" i="1"/>
  <c r="BZ116" i="1"/>
  <c r="BY116" i="1"/>
  <c r="BV116" i="1"/>
  <c r="BQ116" i="1"/>
  <c r="BT116" i="1" s="1"/>
  <c r="BP116" i="1"/>
  <c r="BO116" i="1"/>
  <c r="BN116" i="1"/>
  <c r="BM116" i="1"/>
  <c r="BL116" i="1"/>
  <c r="BK116" i="1"/>
  <c r="BJ116" i="1"/>
  <c r="BI116" i="1"/>
  <c r="BH116" i="1"/>
  <c r="AN116" i="1"/>
  <c r="AM116" i="1"/>
  <c r="AL116" i="1"/>
  <c r="AK116" i="1"/>
  <c r="AJ116" i="1"/>
  <c r="AI116" i="1"/>
  <c r="AH116" i="1"/>
  <c r="AG116" i="1"/>
  <c r="AF116" i="1"/>
  <c r="AE116" i="1"/>
  <c r="AD116" i="1"/>
  <c r="AC116" i="1"/>
  <c r="AB116" i="1"/>
  <c r="AA116" i="1"/>
  <c r="Z116" i="1"/>
  <c r="W116" i="1"/>
  <c r="CF115" i="1"/>
  <c r="CE115" i="1"/>
  <c r="CD115" i="1"/>
  <c r="CC115" i="1"/>
  <c r="CA115" i="1"/>
  <c r="BZ115" i="1"/>
  <c r="BY115" i="1"/>
  <c r="BV115" i="1"/>
  <c r="BQ115" i="1"/>
  <c r="BT115" i="1" s="1"/>
  <c r="BP115" i="1"/>
  <c r="BO115" i="1"/>
  <c r="BN115" i="1"/>
  <c r="BM115" i="1"/>
  <c r="BL115" i="1"/>
  <c r="BK115" i="1"/>
  <c r="BJ115" i="1"/>
  <c r="BI115" i="1"/>
  <c r="BH115" i="1"/>
  <c r="AN115" i="1"/>
  <c r="AM115" i="1"/>
  <c r="AL115" i="1"/>
  <c r="AK115" i="1"/>
  <c r="AJ115" i="1"/>
  <c r="AI115" i="1"/>
  <c r="AH115" i="1"/>
  <c r="AG115" i="1"/>
  <c r="AF115" i="1"/>
  <c r="AE115" i="1"/>
  <c r="AD115" i="1"/>
  <c r="AC115" i="1"/>
  <c r="AB115" i="1"/>
  <c r="AA115" i="1"/>
  <c r="Z115" i="1"/>
  <c r="W115" i="1"/>
  <c r="CF114" i="1"/>
  <c r="CE114" i="1"/>
  <c r="CD114" i="1"/>
  <c r="CC114" i="1"/>
  <c r="CA114" i="1"/>
  <c r="BZ114" i="1"/>
  <c r="BY114" i="1"/>
  <c r="BV114" i="1"/>
  <c r="BQ114" i="1"/>
  <c r="BT114" i="1" s="1"/>
  <c r="BP114" i="1"/>
  <c r="BO114" i="1"/>
  <c r="BN114" i="1"/>
  <c r="BM114" i="1"/>
  <c r="BL114" i="1"/>
  <c r="BK114" i="1"/>
  <c r="BJ114" i="1"/>
  <c r="BI114" i="1"/>
  <c r="BH114" i="1"/>
  <c r="AN114" i="1"/>
  <c r="AM114" i="1"/>
  <c r="AL114" i="1"/>
  <c r="AK114" i="1"/>
  <c r="AJ114" i="1"/>
  <c r="AI114" i="1"/>
  <c r="AH114" i="1"/>
  <c r="AG114" i="1"/>
  <c r="AF114" i="1"/>
  <c r="AE114" i="1"/>
  <c r="AD114" i="1"/>
  <c r="AC114" i="1"/>
  <c r="AB114" i="1"/>
  <c r="AA114" i="1"/>
  <c r="Z114" i="1"/>
  <c r="W114" i="1"/>
  <c r="CF113" i="1"/>
  <c r="CE113" i="1"/>
  <c r="CD113" i="1"/>
  <c r="CC113" i="1"/>
  <c r="CA113" i="1"/>
  <c r="BZ113" i="1"/>
  <c r="BY113" i="1"/>
  <c r="BV113" i="1"/>
  <c r="BQ113" i="1"/>
  <c r="BT113" i="1" s="1"/>
  <c r="BP113" i="1"/>
  <c r="BO113" i="1"/>
  <c r="BN113" i="1"/>
  <c r="BM113" i="1"/>
  <c r="BL113" i="1"/>
  <c r="BK113" i="1"/>
  <c r="BJ113" i="1"/>
  <c r="BI113" i="1"/>
  <c r="BH113" i="1"/>
  <c r="AN113" i="1"/>
  <c r="AM113" i="1"/>
  <c r="AL113" i="1"/>
  <c r="AK113" i="1"/>
  <c r="AJ113" i="1"/>
  <c r="AI113" i="1"/>
  <c r="AH113" i="1"/>
  <c r="AG113" i="1"/>
  <c r="AF113" i="1"/>
  <c r="AE113" i="1"/>
  <c r="AD113" i="1"/>
  <c r="AC113" i="1"/>
  <c r="AB113" i="1"/>
  <c r="AA113" i="1"/>
  <c r="Z113" i="1"/>
  <c r="W113" i="1"/>
  <c r="CF112" i="1"/>
  <c r="CE112" i="1"/>
  <c r="CD112" i="1"/>
  <c r="CC112" i="1"/>
  <c r="CA112" i="1"/>
  <c r="BZ112" i="1"/>
  <c r="BY112" i="1"/>
  <c r="BV112" i="1"/>
  <c r="BQ112" i="1"/>
  <c r="BT112" i="1" s="1"/>
  <c r="BP112" i="1"/>
  <c r="BO112" i="1"/>
  <c r="BN112" i="1"/>
  <c r="BM112" i="1"/>
  <c r="BL112" i="1"/>
  <c r="BK112" i="1"/>
  <c r="BJ112" i="1"/>
  <c r="BI112" i="1"/>
  <c r="BH112" i="1"/>
  <c r="AN112" i="1"/>
  <c r="AM112" i="1"/>
  <c r="AL112" i="1"/>
  <c r="AK112" i="1"/>
  <c r="AJ112" i="1"/>
  <c r="AI112" i="1"/>
  <c r="AH112" i="1"/>
  <c r="AG112" i="1"/>
  <c r="AF112" i="1"/>
  <c r="AE112" i="1"/>
  <c r="AD112" i="1"/>
  <c r="AC112" i="1"/>
  <c r="AB112" i="1"/>
  <c r="AA112" i="1"/>
  <c r="Z112" i="1"/>
  <c r="W112" i="1"/>
  <c r="CF111" i="1"/>
  <c r="CE111" i="1"/>
  <c r="CD111" i="1"/>
  <c r="CC111" i="1"/>
  <c r="CA111" i="1"/>
  <c r="BZ111" i="1"/>
  <c r="BY111" i="1"/>
  <c r="BV111" i="1"/>
  <c r="BQ111" i="1"/>
  <c r="BT111" i="1" s="1"/>
  <c r="BP111" i="1"/>
  <c r="BO111" i="1"/>
  <c r="BN111" i="1"/>
  <c r="BM111" i="1"/>
  <c r="BL111" i="1"/>
  <c r="BK111" i="1"/>
  <c r="BJ111" i="1"/>
  <c r="BI111" i="1"/>
  <c r="BH111" i="1"/>
  <c r="AN111" i="1"/>
  <c r="AM111" i="1"/>
  <c r="AL111" i="1"/>
  <c r="AK111" i="1"/>
  <c r="AJ111" i="1"/>
  <c r="AI111" i="1"/>
  <c r="AH111" i="1"/>
  <c r="AG111" i="1"/>
  <c r="AF111" i="1"/>
  <c r="AE111" i="1"/>
  <c r="AD111" i="1"/>
  <c r="AC111" i="1"/>
  <c r="AB111" i="1"/>
  <c r="AA111" i="1"/>
  <c r="Z111" i="1"/>
  <c r="W111" i="1"/>
  <c r="CF110" i="1"/>
  <c r="CE110" i="1"/>
  <c r="CD110" i="1"/>
  <c r="CC110" i="1"/>
  <c r="CA110" i="1"/>
  <c r="BZ110" i="1"/>
  <c r="BY110" i="1"/>
  <c r="BV110" i="1"/>
  <c r="BQ110" i="1"/>
  <c r="BT110" i="1" s="1"/>
  <c r="BP110" i="1"/>
  <c r="BO110" i="1"/>
  <c r="BN110" i="1"/>
  <c r="BM110" i="1"/>
  <c r="BL110" i="1"/>
  <c r="BK110" i="1"/>
  <c r="BJ110" i="1"/>
  <c r="BI110" i="1"/>
  <c r="BH110" i="1"/>
  <c r="AN110" i="1"/>
  <c r="AM110" i="1"/>
  <c r="AL110" i="1"/>
  <c r="AK110" i="1"/>
  <c r="AJ110" i="1"/>
  <c r="AI110" i="1"/>
  <c r="AH110" i="1"/>
  <c r="AG110" i="1"/>
  <c r="AF110" i="1"/>
  <c r="AE110" i="1"/>
  <c r="AD110" i="1"/>
  <c r="AC110" i="1"/>
  <c r="AB110" i="1"/>
  <c r="AA110" i="1"/>
  <c r="Z110" i="1"/>
  <c r="W110" i="1"/>
  <c r="CF109" i="1"/>
  <c r="CE109" i="1"/>
  <c r="CD109" i="1"/>
  <c r="CC109" i="1"/>
  <c r="CA109" i="1"/>
  <c r="BZ109" i="1"/>
  <c r="BY109" i="1"/>
  <c r="BV109" i="1"/>
  <c r="BQ109" i="1"/>
  <c r="BT109" i="1" s="1"/>
  <c r="BP109" i="1"/>
  <c r="BO109" i="1"/>
  <c r="BN109" i="1"/>
  <c r="BM109" i="1"/>
  <c r="BL109" i="1"/>
  <c r="BK109" i="1"/>
  <c r="BJ109" i="1"/>
  <c r="BI109" i="1"/>
  <c r="BH109" i="1"/>
  <c r="AN109" i="1"/>
  <c r="AM109" i="1"/>
  <c r="AL109" i="1"/>
  <c r="AK109" i="1"/>
  <c r="AJ109" i="1"/>
  <c r="AI109" i="1"/>
  <c r="AH109" i="1"/>
  <c r="AG109" i="1"/>
  <c r="AF109" i="1"/>
  <c r="AE109" i="1"/>
  <c r="AD109" i="1"/>
  <c r="AC109" i="1"/>
  <c r="AB109" i="1"/>
  <c r="AA109" i="1"/>
  <c r="Z109" i="1"/>
  <c r="W109" i="1"/>
  <c r="CF108" i="1"/>
  <c r="CE108" i="1"/>
  <c r="CD108" i="1"/>
  <c r="CC108" i="1"/>
  <c r="CA108" i="1"/>
  <c r="BZ108" i="1"/>
  <c r="BY108" i="1"/>
  <c r="BV108" i="1"/>
  <c r="BQ108" i="1"/>
  <c r="BT108" i="1" s="1"/>
  <c r="BP108" i="1"/>
  <c r="BO108" i="1"/>
  <c r="BN108" i="1"/>
  <c r="BM108" i="1"/>
  <c r="BL108" i="1"/>
  <c r="BK108" i="1"/>
  <c r="BJ108" i="1"/>
  <c r="BI108" i="1"/>
  <c r="BH108" i="1"/>
  <c r="AN108" i="1"/>
  <c r="AM108" i="1"/>
  <c r="AL108" i="1"/>
  <c r="AK108" i="1"/>
  <c r="AJ108" i="1"/>
  <c r="AI108" i="1"/>
  <c r="AH108" i="1"/>
  <c r="AG108" i="1"/>
  <c r="AF108" i="1"/>
  <c r="AE108" i="1"/>
  <c r="AD108" i="1"/>
  <c r="AC108" i="1"/>
  <c r="AB108" i="1"/>
  <c r="AA108" i="1"/>
  <c r="Z108" i="1"/>
  <c r="W108" i="1"/>
  <c r="CF107" i="1"/>
  <c r="CE107" i="1"/>
  <c r="CD107" i="1"/>
  <c r="CC107" i="1"/>
  <c r="CA107" i="1"/>
  <c r="BZ107" i="1"/>
  <c r="BY107" i="1"/>
  <c r="BV107" i="1"/>
  <c r="BQ107" i="1"/>
  <c r="BT107" i="1" s="1"/>
  <c r="BP107" i="1"/>
  <c r="BO107" i="1"/>
  <c r="BN107" i="1"/>
  <c r="BM107" i="1"/>
  <c r="BL107" i="1"/>
  <c r="BK107" i="1"/>
  <c r="BJ107" i="1"/>
  <c r="BI107" i="1"/>
  <c r="BH107" i="1"/>
  <c r="AN107" i="1"/>
  <c r="AM107" i="1"/>
  <c r="AL107" i="1"/>
  <c r="AK107" i="1"/>
  <c r="AJ107" i="1"/>
  <c r="AI107" i="1"/>
  <c r="AH107" i="1"/>
  <c r="AG107" i="1"/>
  <c r="AF107" i="1"/>
  <c r="AE107" i="1"/>
  <c r="AD107" i="1"/>
  <c r="AC107" i="1"/>
  <c r="AB107" i="1"/>
  <c r="AA107" i="1"/>
  <c r="Z107" i="1"/>
  <c r="W107" i="1"/>
  <c r="CF106" i="1"/>
  <c r="CE106" i="1"/>
  <c r="CD106" i="1"/>
  <c r="CC106" i="1"/>
  <c r="CA106" i="1"/>
  <c r="BZ106" i="1"/>
  <c r="BY106" i="1"/>
  <c r="BV106" i="1"/>
  <c r="BQ106" i="1"/>
  <c r="BT106" i="1" s="1"/>
  <c r="BP106" i="1"/>
  <c r="BO106" i="1"/>
  <c r="BN106" i="1"/>
  <c r="BM106" i="1"/>
  <c r="BL106" i="1"/>
  <c r="BK106" i="1"/>
  <c r="BJ106" i="1"/>
  <c r="BI106" i="1"/>
  <c r="BH106" i="1"/>
  <c r="AN106" i="1"/>
  <c r="AM106" i="1"/>
  <c r="AL106" i="1"/>
  <c r="AK106" i="1"/>
  <c r="AJ106" i="1"/>
  <c r="AI106" i="1"/>
  <c r="AH106" i="1"/>
  <c r="AG106" i="1"/>
  <c r="AF106" i="1"/>
  <c r="AE106" i="1"/>
  <c r="AD106" i="1"/>
  <c r="AC106" i="1"/>
  <c r="AB106" i="1"/>
  <c r="AA106" i="1"/>
  <c r="Z106" i="1"/>
  <c r="W106" i="1"/>
  <c r="CF105" i="1"/>
  <c r="CE105" i="1"/>
  <c r="CD105" i="1"/>
  <c r="CC105" i="1"/>
  <c r="CA105" i="1"/>
  <c r="BZ105" i="1"/>
  <c r="BY105" i="1"/>
  <c r="BV105" i="1"/>
  <c r="BQ105" i="1"/>
  <c r="BT105" i="1" s="1"/>
  <c r="BP105" i="1"/>
  <c r="BO105" i="1"/>
  <c r="BN105" i="1"/>
  <c r="BM105" i="1"/>
  <c r="BL105" i="1"/>
  <c r="BK105" i="1"/>
  <c r="BJ105" i="1"/>
  <c r="BI105" i="1"/>
  <c r="BH105" i="1"/>
  <c r="AN105" i="1"/>
  <c r="AM105" i="1"/>
  <c r="AL105" i="1"/>
  <c r="AK105" i="1"/>
  <c r="AJ105" i="1"/>
  <c r="AI105" i="1"/>
  <c r="AH105" i="1"/>
  <c r="AG105" i="1"/>
  <c r="AF105" i="1"/>
  <c r="AE105" i="1"/>
  <c r="AD105" i="1"/>
  <c r="AC105" i="1"/>
  <c r="AB105" i="1"/>
  <c r="AA105" i="1"/>
  <c r="Z105" i="1"/>
  <c r="W105" i="1"/>
  <c r="CF104" i="1"/>
  <c r="CE104" i="1"/>
  <c r="CD104" i="1"/>
  <c r="CC104" i="1"/>
  <c r="CA104" i="1"/>
  <c r="BZ104" i="1"/>
  <c r="BY104" i="1"/>
  <c r="BV104" i="1"/>
  <c r="BQ104" i="1"/>
  <c r="BT104" i="1" s="1"/>
  <c r="BP104" i="1"/>
  <c r="BO104" i="1"/>
  <c r="BN104" i="1"/>
  <c r="BM104" i="1"/>
  <c r="BL104" i="1"/>
  <c r="BK104" i="1"/>
  <c r="BJ104" i="1"/>
  <c r="BI104" i="1"/>
  <c r="BH104" i="1"/>
  <c r="AN104" i="1"/>
  <c r="AM104" i="1"/>
  <c r="AL104" i="1"/>
  <c r="AK104" i="1"/>
  <c r="AJ104" i="1"/>
  <c r="AI104" i="1"/>
  <c r="AH104" i="1"/>
  <c r="AG104" i="1"/>
  <c r="AF104" i="1"/>
  <c r="AE104" i="1"/>
  <c r="AD104" i="1"/>
  <c r="AC104" i="1"/>
  <c r="AB104" i="1"/>
  <c r="AA104" i="1"/>
  <c r="Z104" i="1"/>
  <c r="W104" i="1"/>
  <c r="CF103" i="1"/>
  <c r="CE103" i="1"/>
  <c r="CD103" i="1"/>
  <c r="CC103" i="1"/>
  <c r="CA103" i="1"/>
  <c r="BZ103" i="1"/>
  <c r="BY103" i="1"/>
  <c r="BV103" i="1"/>
  <c r="BQ103" i="1"/>
  <c r="BT103" i="1" s="1"/>
  <c r="BP103" i="1"/>
  <c r="BO103" i="1"/>
  <c r="BN103" i="1"/>
  <c r="BM103" i="1"/>
  <c r="BL103" i="1"/>
  <c r="BK103" i="1"/>
  <c r="BJ103" i="1"/>
  <c r="BI103" i="1"/>
  <c r="BH103" i="1"/>
  <c r="AN103" i="1"/>
  <c r="AM103" i="1"/>
  <c r="AL103" i="1"/>
  <c r="AK103" i="1"/>
  <c r="AJ103" i="1"/>
  <c r="AI103" i="1"/>
  <c r="AH103" i="1"/>
  <c r="AG103" i="1"/>
  <c r="AF103" i="1"/>
  <c r="AE103" i="1"/>
  <c r="AD103" i="1"/>
  <c r="AC103" i="1"/>
  <c r="AB103" i="1"/>
  <c r="AA103" i="1"/>
  <c r="Z103" i="1"/>
  <c r="W103" i="1"/>
  <c r="CF102" i="1"/>
  <c r="CE102" i="1"/>
  <c r="CD102" i="1"/>
  <c r="CC102" i="1"/>
  <c r="CA102" i="1"/>
  <c r="BZ102" i="1"/>
  <c r="BY102" i="1"/>
  <c r="BV102" i="1"/>
  <c r="BQ102" i="1"/>
  <c r="BT102" i="1" s="1"/>
  <c r="BP102" i="1"/>
  <c r="BO102" i="1"/>
  <c r="BN102" i="1"/>
  <c r="BM102" i="1"/>
  <c r="BL102" i="1"/>
  <c r="BK102" i="1"/>
  <c r="BJ102" i="1"/>
  <c r="BI102" i="1"/>
  <c r="BH102" i="1"/>
  <c r="AN102" i="1"/>
  <c r="AM102" i="1"/>
  <c r="AL102" i="1"/>
  <c r="AK102" i="1"/>
  <c r="AJ102" i="1"/>
  <c r="AI102" i="1"/>
  <c r="AH102" i="1"/>
  <c r="AG102" i="1"/>
  <c r="AF102" i="1"/>
  <c r="AE102" i="1"/>
  <c r="AD102" i="1"/>
  <c r="AC102" i="1"/>
  <c r="AB102" i="1"/>
  <c r="AA102" i="1"/>
  <c r="Z102" i="1"/>
  <c r="W102" i="1"/>
  <c r="CF101" i="1"/>
  <c r="CE101" i="1"/>
  <c r="CD101" i="1"/>
  <c r="CC101" i="1"/>
  <c r="CA101" i="1"/>
  <c r="BZ101" i="1"/>
  <c r="BY101" i="1"/>
  <c r="BV101" i="1"/>
  <c r="BQ101" i="1"/>
  <c r="BT101" i="1" s="1"/>
  <c r="BP101" i="1"/>
  <c r="BO101" i="1"/>
  <c r="BN101" i="1"/>
  <c r="BM101" i="1"/>
  <c r="BL101" i="1"/>
  <c r="BK101" i="1"/>
  <c r="BJ101" i="1"/>
  <c r="BI101" i="1"/>
  <c r="BH101" i="1"/>
  <c r="AN101" i="1"/>
  <c r="AM101" i="1"/>
  <c r="AL101" i="1"/>
  <c r="AK101" i="1"/>
  <c r="AJ101" i="1"/>
  <c r="AI101" i="1"/>
  <c r="AH101" i="1"/>
  <c r="AG101" i="1"/>
  <c r="AF101" i="1"/>
  <c r="AE101" i="1"/>
  <c r="AD101" i="1"/>
  <c r="AC101" i="1"/>
  <c r="AB101" i="1"/>
  <c r="AA101" i="1"/>
  <c r="Z101" i="1"/>
  <c r="W101" i="1"/>
  <c r="CF100" i="1"/>
  <c r="CE100" i="1"/>
  <c r="CD100" i="1"/>
  <c r="CC100" i="1"/>
  <c r="CA100" i="1"/>
  <c r="BZ100" i="1"/>
  <c r="BY100" i="1"/>
  <c r="BV100" i="1"/>
  <c r="BQ100" i="1"/>
  <c r="BT100" i="1" s="1"/>
  <c r="BP100" i="1"/>
  <c r="BO100" i="1"/>
  <c r="BN100" i="1"/>
  <c r="BM100" i="1"/>
  <c r="BL100" i="1"/>
  <c r="BK100" i="1"/>
  <c r="BJ100" i="1"/>
  <c r="BI100" i="1"/>
  <c r="BH100" i="1"/>
  <c r="AN100" i="1"/>
  <c r="AM100" i="1"/>
  <c r="AL100" i="1"/>
  <c r="AK100" i="1"/>
  <c r="AJ100" i="1"/>
  <c r="AI100" i="1"/>
  <c r="AH100" i="1"/>
  <c r="AG100" i="1"/>
  <c r="AF100" i="1"/>
  <c r="AE100" i="1"/>
  <c r="AD100" i="1"/>
  <c r="AC100" i="1"/>
  <c r="AB100" i="1"/>
  <c r="AA100" i="1"/>
  <c r="Z100" i="1"/>
  <c r="W100" i="1"/>
  <c r="CF99" i="1"/>
  <c r="CE99" i="1"/>
  <c r="CD99" i="1"/>
  <c r="CC99" i="1"/>
  <c r="CA99" i="1"/>
  <c r="BZ99" i="1"/>
  <c r="BY99" i="1"/>
  <c r="BV99" i="1"/>
  <c r="BQ99" i="1"/>
  <c r="BT99" i="1" s="1"/>
  <c r="BP99" i="1"/>
  <c r="BO99" i="1"/>
  <c r="BN99" i="1"/>
  <c r="BM99" i="1"/>
  <c r="BL99" i="1"/>
  <c r="BK99" i="1"/>
  <c r="BJ99" i="1"/>
  <c r="BI99" i="1"/>
  <c r="BH99" i="1"/>
  <c r="AN99" i="1"/>
  <c r="AM99" i="1"/>
  <c r="AL99" i="1"/>
  <c r="AK99" i="1"/>
  <c r="AJ99" i="1"/>
  <c r="AI99" i="1"/>
  <c r="AH99" i="1"/>
  <c r="AG99" i="1"/>
  <c r="AF99" i="1"/>
  <c r="AE99" i="1"/>
  <c r="AD99" i="1"/>
  <c r="AC99" i="1"/>
  <c r="AB99" i="1"/>
  <c r="AA99" i="1"/>
  <c r="Z99" i="1"/>
  <c r="W99" i="1"/>
  <c r="CF98" i="1"/>
  <c r="CE98" i="1"/>
  <c r="CD98" i="1"/>
  <c r="CC98" i="1"/>
  <c r="CA98" i="1"/>
  <c r="BZ98" i="1"/>
  <c r="BY98" i="1"/>
  <c r="BV98" i="1"/>
  <c r="BQ98" i="1"/>
  <c r="BT98" i="1" s="1"/>
  <c r="BP98" i="1"/>
  <c r="BO98" i="1"/>
  <c r="BN98" i="1"/>
  <c r="BM98" i="1"/>
  <c r="BL98" i="1"/>
  <c r="BK98" i="1"/>
  <c r="BJ98" i="1"/>
  <c r="BI98" i="1"/>
  <c r="BH98" i="1"/>
  <c r="AN98" i="1"/>
  <c r="AM98" i="1"/>
  <c r="AL98" i="1"/>
  <c r="AK98" i="1"/>
  <c r="AJ98" i="1"/>
  <c r="AI98" i="1"/>
  <c r="AH98" i="1"/>
  <c r="AG98" i="1"/>
  <c r="AF98" i="1"/>
  <c r="AE98" i="1"/>
  <c r="AD98" i="1"/>
  <c r="AC98" i="1"/>
  <c r="AB98" i="1"/>
  <c r="AA98" i="1"/>
  <c r="Z98" i="1"/>
  <c r="W98" i="1"/>
  <c r="CF97" i="1"/>
  <c r="CE97" i="1"/>
  <c r="CD97" i="1"/>
  <c r="CC97" i="1"/>
  <c r="CA97" i="1"/>
  <c r="BZ97" i="1"/>
  <c r="BY97" i="1"/>
  <c r="BV97" i="1"/>
  <c r="BQ97" i="1"/>
  <c r="BT97" i="1" s="1"/>
  <c r="BP97" i="1"/>
  <c r="BO97" i="1"/>
  <c r="BN97" i="1"/>
  <c r="BM97" i="1"/>
  <c r="BL97" i="1"/>
  <c r="BK97" i="1"/>
  <c r="BJ97" i="1"/>
  <c r="BI97" i="1"/>
  <c r="BH97" i="1"/>
  <c r="AN97" i="1"/>
  <c r="AM97" i="1"/>
  <c r="AL97" i="1"/>
  <c r="AK97" i="1"/>
  <c r="AJ97" i="1"/>
  <c r="AI97" i="1"/>
  <c r="AH97" i="1"/>
  <c r="AG97" i="1"/>
  <c r="AF97" i="1"/>
  <c r="AE97" i="1"/>
  <c r="AD97" i="1"/>
  <c r="AC97" i="1"/>
  <c r="AB97" i="1"/>
  <c r="AA97" i="1"/>
  <c r="Z97" i="1"/>
  <c r="W97" i="1"/>
  <c r="CF96" i="1"/>
  <c r="CE96" i="1"/>
  <c r="CD96" i="1"/>
  <c r="CC96" i="1"/>
  <c r="CA96" i="1"/>
  <c r="BZ96" i="1"/>
  <c r="BY96" i="1"/>
  <c r="BV96" i="1"/>
  <c r="BQ96" i="1"/>
  <c r="BT96" i="1" s="1"/>
  <c r="BP96" i="1"/>
  <c r="BO96" i="1"/>
  <c r="BN96" i="1"/>
  <c r="BM96" i="1"/>
  <c r="BL96" i="1"/>
  <c r="BK96" i="1"/>
  <c r="BJ96" i="1"/>
  <c r="BI96" i="1"/>
  <c r="BH96" i="1"/>
  <c r="AN96" i="1"/>
  <c r="AM96" i="1"/>
  <c r="AL96" i="1"/>
  <c r="AK96" i="1"/>
  <c r="AJ96" i="1"/>
  <c r="AI96" i="1"/>
  <c r="AH96" i="1"/>
  <c r="AG96" i="1"/>
  <c r="AF96" i="1"/>
  <c r="AE96" i="1"/>
  <c r="AD96" i="1"/>
  <c r="AC96" i="1"/>
  <c r="AB96" i="1"/>
  <c r="AA96" i="1"/>
  <c r="Z96" i="1"/>
  <c r="W96" i="1"/>
  <c r="CF95" i="1"/>
  <c r="CE95" i="1"/>
  <c r="CD95" i="1"/>
  <c r="CC95" i="1"/>
  <c r="CA95" i="1"/>
  <c r="BZ95" i="1"/>
  <c r="BY95" i="1"/>
  <c r="BV95" i="1"/>
  <c r="BQ95" i="1"/>
  <c r="BT95" i="1" s="1"/>
  <c r="BP95" i="1"/>
  <c r="BO95" i="1"/>
  <c r="BN95" i="1"/>
  <c r="BM95" i="1"/>
  <c r="BL95" i="1"/>
  <c r="BK95" i="1"/>
  <c r="BJ95" i="1"/>
  <c r="BI95" i="1"/>
  <c r="BH95" i="1"/>
  <c r="AN95" i="1"/>
  <c r="AM95" i="1"/>
  <c r="AL95" i="1"/>
  <c r="AK95" i="1"/>
  <c r="AJ95" i="1"/>
  <c r="AI95" i="1"/>
  <c r="AH95" i="1"/>
  <c r="AG95" i="1"/>
  <c r="AF95" i="1"/>
  <c r="AE95" i="1"/>
  <c r="AD95" i="1"/>
  <c r="AC95" i="1"/>
  <c r="AB95" i="1"/>
  <c r="AA95" i="1"/>
  <c r="Z95" i="1"/>
  <c r="W95" i="1"/>
  <c r="CF94" i="1"/>
  <c r="CE94" i="1"/>
  <c r="CD94" i="1"/>
  <c r="CC94" i="1"/>
  <c r="CA94" i="1"/>
  <c r="BZ94" i="1"/>
  <c r="BY94" i="1"/>
  <c r="BV94" i="1"/>
  <c r="BQ94" i="1"/>
  <c r="BT94" i="1" s="1"/>
  <c r="BP94" i="1"/>
  <c r="BO94" i="1"/>
  <c r="BN94" i="1"/>
  <c r="BM94" i="1"/>
  <c r="BL94" i="1"/>
  <c r="BK94" i="1"/>
  <c r="BJ94" i="1"/>
  <c r="BI94" i="1"/>
  <c r="BH94" i="1"/>
  <c r="AN94" i="1"/>
  <c r="AM94" i="1"/>
  <c r="AL94" i="1"/>
  <c r="AK94" i="1"/>
  <c r="AJ94" i="1"/>
  <c r="AI94" i="1"/>
  <c r="AH94" i="1"/>
  <c r="AG94" i="1"/>
  <c r="AF94" i="1"/>
  <c r="AE94" i="1"/>
  <c r="AD94" i="1"/>
  <c r="AC94" i="1"/>
  <c r="AB94" i="1"/>
  <c r="AA94" i="1"/>
  <c r="Z94" i="1"/>
  <c r="W94" i="1"/>
  <c r="AV391" i="1" l="1"/>
  <c r="AV372" i="1"/>
  <c r="BU372" i="1"/>
  <c r="BX372" i="1" s="1"/>
  <c r="CB372" i="1" s="1"/>
  <c r="AW372" i="1" s="1"/>
  <c r="CG405" i="1"/>
  <c r="CH405" i="1" s="1"/>
  <c r="AV157" i="1"/>
  <c r="AV161" i="1"/>
  <c r="AV313" i="1"/>
  <c r="CG346" i="1"/>
  <c r="CH346" i="1" s="1"/>
  <c r="AQ347" i="1"/>
  <c r="BU347" i="1"/>
  <c r="BX347" i="1" s="1"/>
  <c r="CB347" i="1" s="1"/>
  <c r="AW347" i="1" s="1"/>
  <c r="BR333" i="1"/>
  <c r="BW333" i="1" s="1"/>
  <c r="AR344" i="1"/>
  <c r="AV357" i="1"/>
  <c r="AV397" i="1"/>
  <c r="AV322" i="1"/>
  <c r="AV334" i="1"/>
  <c r="BR98" i="1"/>
  <c r="BW98" i="1" s="1"/>
  <c r="BR110" i="1"/>
  <c r="BW110" i="1" s="1"/>
  <c r="BR118" i="1"/>
  <c r="BW118" i="1" s="1"/>
  <c r="BR134" i="1"/>
  <c r="BW134" i="1" s="1"/>
  <c r="BR142" i="1"/>
  <c r="BW142" i="1" s="1"/>
  <c r="BR146" i="1"/>
  <c r="BW146" i="1" s="1"/>
  <c r="AV370" i="1"/>
  <c r="BR354" i="1"/>
  <c r="BW354" i="1" s="1"/>
  <c r="BR362" i="1"/>
  <c r="BW362" i="1" s="1"/>
  <c r="AV329" i="1"/>
  <c r="AQ335" i="1"/>
  <c r="BU336" i="1"/>
  <c r="BX336" i="1" s="1"/>
  <c r="CB336" i="1" s="1"/>
  <c r="AW336" i="1" s="1"/>
  <c r="AV337" i="1"/>
  <c r="AP341" i="1"/>
  <c r="BA341" i="1" s="1"/>
  <c r="CG342" i="1"/>
  <c r="CH342" i="1" s="1"/>
  <c r="AQ360" i="1"/>
  <c r="AQ375" i="1"/>
  <c r="BU408" i="1"/>
  <c r="BX408" i="1" s="1"/>
  <c r="CB408" i="1" s="1"/>
  <c r="AW408" i="1" s="1"/>
  <c r="AV411" i="1"/>
  <c r="BR150" i="1"/>
  <c r="BW150" i="1" s="1"/>
  <c r="BR314" i="1"/>
  <c r="BW314" i="1" s="1"/>
  <c r="BR318" i="1"/>
  <c r="BW318" i="1" s="1"/>
  <c r="AV321" i="1"/>
  <c r="BR322" i="1"/>
  <c r="BW322" i="1" s="1"/>
  <c r="BS322" i="1" s="1"/>
  <c r="AT322" i="1" s="1"/>
  <c r="AU322" i="1" s="1"/>
  <c r="AP324" i="1"/>
  <c r="BA324" i="1" s="1"/>
  <c r="BR326" i="1"/>
  <c r="BW326" i="1" s="1"/>
  <c r="AV330" i="1"/>
  <c r="BR330" i="1"/>
  <c r="BW330" i="1" s="1"/>
  <c r="BU332" i="1"/>
  <c r="BX332" i="1" s="1"/>
  <c r="AR333" i="1"/>
  <c r="AV350" i="1"/>
  <c r="AV354" i="1"/>
  <c r="AP357" i="1"/>
  <c r="BA357" i="1" s="1"/>
  <c r="AV366" i="1"/>
  <c r="BR389" i="1"/>
  <c r="BW389" i="1" s="1"/>
  <c r="BR396" i="1"/>
  <c r="BW396" i="1" s="1"/>
  <c r="AV404" i="1"/>
  <c r="BR404" i="1"/>
  <c r="BW404" i="1" s="1"/>
  <c r="AV302" i="1"/>
  <c r="AQ305" i="1"/>
  <c r="AV362" i="1"/>
  <c r="CG362" i="1"/>
  <c r="CH362" i="1" s="1"/>
  <c r="BU364" i="1"/>
  <c r="AR365" i="1"/>
  <c r="AP400" i="1"/>
  <c r="BA400" i="1" s="1"/>
  <c r="BU401" i="1"/>
  <c r="BX401" i="1" s="1"/>
  <c r="BR95" i="1"/>
  <c r="BW95" i="1" s="1"/>
  <c r="BR115" i="1"/>
  <c r="BW115" i="1" s="1"/>
  <c r="AV131" i="1"/>
  <c r="BR135" i="1"/>
  <c r="BW135" i="1" s="1"/>
  <c r="BR147" i="1"/>
  <c r="BW147" i="1" s="1"/>
  <c r="BR151" i="1"/>
  <c r="BW151" i="1" s="1"/>
  <c r="BR163" i="1"/>
  <c r="BW163" i="1" s="1"/>
  <c r="BR307" i="1"/>
  <c r="BW307" i="1" s="1"/>
  <c r="AQ310" i="1"/>
  <c r="BR311" i="1"/>
  <c r="BW311" i="1" s="1"/>
  <c r="BR323" i="1"/>
  <c r="BW323" i="1" s="1"/>
  <c r="CG324" i="1"/>
  <c r="CH324" i="1" s="1"/>
  <c r="BR327" i="1"/>
  <c r="BW327" i="1" s="1"/>
  <c r="AR330" i="1"/>
  <c r="BR331" i="1"/>
  <c r="BW331" i="1" s="1"/>
  <c r="BR347" i="1"/>
  <c r="BW347" i="1" s="1"/>
  <c r="AV355" i="1"/>
  <c r="BR370" i="1"/>
  <c r="BW370" i="1" s="1"/>
  <c r="BR374" i="1"/>
  <c r="BW374" i="1" s="1"/>
  <c r="BR378" i="1"/>
  <c r="BW378" i="1" s="1"/>
  <c r="BR382" i="1"/>
  <c r="BW382" i="1" s="1"/>
  <c r="AP393" i="1"/>
  <c r="BA393" i="1" s="1"/>
  <c r="AR400" i="1"/>
  <c r="AQ301" i="1"/>
  <c r="AR317" i="1"/>
  <c r="BE317" i="1" s="1"/>
  <c r="AQ345" i="1"/>
  <c r="AP347" i="1"/>
  <c r="BA347" i="1" s="1"/>
  <c r="AR350" i="1"/>
  <c r="AR366" i="1"/>
  <c r="AV371" i="1"/>
  <c r="AV383" i="1"/>
  <c r="AO388" i="1"/>
  <c r="AX388" i="1" s="1"/>
  <c r="CG388" i="1"/>
  <c r="CH388" i="1" s="1"/>
  <c r="BU392" i="1"/>
  <c r="BX392" i="1" s="1"/>
  <c r="CB392" i="1" s="1"/>
  <c r="AW392" i="1" s="1"/>
  <c r="AP409" i="1"/>
  <c r="BA409" i="1" s="1"/>
  <c r="AV304" i="1"/>
  <c r="BR304" i="1"/>
  <c r="BW304" i="1" s="1"/>
  <c r="AQ308" i="1"/>
  <c r="AV308" i="1"/>
  <c r="BR308" i="1"/>
  <c r="BW308" i="1" s="1"/>
  <c r="BR312" i="1"/>
  <c r="BW312" i="1" s="1"/>
  <c r="BS312" i="1" s="1"/>
  <c r="AT312" i="1" s="1"/>
  <c r="AU312" i="1" s="1"/>
  <c r="AV324" i="1"/>
  <c r="BR328" i="1"/>
  <c r="BW328" i="1" s="1"/>
  <c r="AV336" i="1"/>
  <c r="BR336" i="1"/>
  <c r="BW336" i="1" s="1"/>
  <c r="BR340" i="1"/>
  <c r="BW340" i="1" s="1"/>
  <c r="AR343" i="1"/>
  <c r="BU350" i="1"/>
  <c r="BX350" i="1" s="1"/>
  <c r="CB350" i="1" s="1"/>
  <c r="AW350" i="1" s="1"/>
  <c r="AP351" i="1"/>
  <c r="BA351" i="1" s="1"/>
  <c r="AV352" i="1"/>
  <c r="CG353" i="1"/>
  <c r="CH353" i="1" s="1"/>
  <c r="BR371" i="1"/>
  <c r="BW371" i="1" s="1"/>
  <c r="BR375" i="1"/>
  <c r="BW375" i="1" s="1"/>
  <c r="AP377" i="1"/>
  <c r="BA377" i="1" s="1"/>
  <c r="BR379" i="1"/>
  <c r="BW379" i="1" s="1"/>
  <c r="BR394" i="1"/>
  <c r="BW394" i="1" s="1"/>
  <c r="AQ397" i="1"/>
  <c r="AV402" i="1"/>
  <c r="BR414" i="1"/>
  <c r="BW414" i="1" s="1"/>
  <c r="AR122" i="1"/>
  <c r="AV123" i="1"/>
  <c r="AQ157" i="1"/>
  <c r="CG301" i="1"/>
  <c r="CH301" i="1" s="1"/>
  <c r="AQ303" i="1"/>
  <c r="BR303" i="1"/>
  <c r="BW303" i="1" s="1"/>
  <c r="BS303" i="1" s="1"/>
  <c r="AT303" i="1" s="1"/>
  <c r="AU303" i="1" s="1"/>
  <c r="AV310" i="1"/>
  <c r="CG311" i="1"/>
  <c r="CH311" i="1" s="1"/>
  <c r="AV315" i="1"/>
  <c r="CG316" i="1"/>
  <c r="CH316" i="1" s="1"/>
  <c r="BU317" i="1"/>
  <c r="BX317" i="1" s="1"/>
  <c r="AV319" i="1"/>
  <c r="AV341" i="1"/>
  <c r="AV348" i="1"/>
  <c r="AV364" i="1"/>
  <c r="AV378" i="1"/>
  <c r="AR381" i="1"/>
  <c r="AR387" i="1"/>
  <c r="AP389" i="1"/>
  <c r="BA389" i="1" s="1"/>
  <c r="AR395" i="1"/>
  <c r="CG401" i="1"/>
  <c r="CH401" i="1" s="1"/>
  <c r="AP406" i="1"/>
  <c r="BA406" i="1" s="1"/>
  <c r="AV406" i="1"/>
  <c r="AV407" i="1"/>
  <c r="AP414" i="1"/>
  <c r="BA414" i="1" s="1"/>
  <c r="BR108" i="1"/>
  <c r="BW108" i="1" s="1"/>
  <c r="BR120" i="1"/>
  <c r="BW120" i="1" s="1"/>
  <c r="BR128" i="1"/>
  <c r="BW128" i="1" s="1"/>
  <c r="BR140" i="1"/>
  <c r="BW140" i="1" s="1"/>
  <c r="BR144" i="1"/>
  <c r="BW144" i="1" s="1"/>
  <c r="BS144" i="1" s="1"/>
  <c r="AT144" i="1" s="1"/>
  <c r="AU144" i="1" s="1"/>
  <c r="AQ314" i="1"/>
  <c r="AV314" i="1"/>
  <c r="BR315" i="1"/>
  <c r="BW315" i="1" s="1"/>
  <c r="BR319" i="1"/>
  <c r="BW319" i="1" s="1"/>
  <c r="AV323" i="1"/>
  <c r="AV327" i="1"/>
  <c r="BR337" i="1"/>
  <c r="BW337" i="1" s="1"/>
  <c r="AQ340" i="1"/>
  <c r="BR341" i="1"/>
  <c r="BW341" i="1" s="1"/>
  <c r="BS341" i="1" s="1"/>
  <c r="AT341" i="1" s="1"/>
  <c r="AU341" i="1" s="1"/>
  <c r="BR344" i="1"/>
  <c r="BW344" i="1" s="1"/>
  <c r="BR348" i="1"/>
  <c r="BW348" i="1" s="1"/>
  <c r="BR351" i="1"/>
  <c r="BW351" i="1" s="1"/>
  <c r="AR354" i="1"/>
  <c r="AQ363" i="1"/>
  <c r="BU367" i="1"/>
  <c r="BX367" i="1" s="1"/>
  <c r="CB367" i="1" s="1"/>
  <c r="AW367" i="1" s="1"/>
  <c r="AR368" i="1"/>
  <c r="BR369" i="1"/>
  <c r="BW369" i="1" s="1"/>
  <c r="AP378" i="1"/>
  <c r="BA378" i="1" s="1"/>
  <c r="AV386" i="1"/>
  <c r="BR386" i="1"/>
  <c r="BW386" i="1" s="1"/>
  <c r="CG386" i="1"/>
  <c r="CH386" i="1" s="1"/>
  <c r="AQ390" i="1"/>
  <c r="BR390" i="1"/>
  <c r="BW390" i="1" s="1"/>
  <c r="BR393" i="1"/>
  <c r="BW393" i="1" s="1"/>
  <c r="BS393" i="1" s="1"/>
  <c r="AT393" i="1" s="1"/>
  <c r="AU393" i="1" s="1"/>
  <c r="CG394" i="1"/>
  <c r="CH394" i="1" s="1"/>
  <c r="AP396" i="1"/>
  <c r="BA396" i="1" s="1"/>
  <c r="BR400" i="1"/>
  <c r="BW400" i="1" s="1"/>
  <c r="AV403" i="1"/>
  <c r="BU409" i="1"/>
  <c r="BX409" i="1" s="1"/>
  <c r="CB409" i="1" s="1"/>
  <c r="AW409" i="1" s="1"/>
  <c r="BR411" i="1"/>
  <c r="BW411" i="1" s="1"/>
  <c r="AV414" i="1"/>
  <c r="AV412" i="1"/>
  <c r="AQ413" i="1"/>
  <c r="AS413" i="1" s="1"/>
  <c r="BR97" i="1"/>
  <c r="BW97" i="1" s="1"/>
  <c r="BR105" i="1"/>
  <c r="BW105" i="1" s="1"/>
  <c r="BR109" i="1"/>
  <c r="BW109" i="1" s="1"/>
  <c r="BR137" i="1"/>
  <c r="BW137" i="1" s="1"/>
  <c r="BR145" i="1"/>
  <c r="BW145" i="1" s="1"/>
  <c r="BR161" i="1"/>
  <c r="BW161" i="1" s="1"/>
  <c r="BR301" i="1"/>
  <c r="BW301" i="1" s="1"/>
  <c r="BS301" i="1" s="1"/>
  <c r="AT301" i="1" s="1"/>
  <c r="AU301" i="1" s="1"/>
  <c r="AP304" i="1"/>
  <c r="BA304" i="1" s="1"/>
  <c r="AV305" i="1"/>
  <c r="AV309" i="1"/>
  <c r="AP312" i="1"/>
  <c r="BA312" i="1" s="1"/>
  <c r="AR315" i="1"/>
  <c r="AV316" i="1"/>
  <c r="AV320" i="1"/>
  <c r="BR320" i="1"/>
  <c r="BW320" i="1" s="1"/>
  <c r="CG328" i="1"/>
  <c r="CH328" i="1" s="1"/>
  <c r="AQ329" i="1"/>
  <c r="AP331" i="1"/>
  <c r="BA331" i="1" s="1"/>
  <c r="AV331" i="1"/>
  <c r="CG332" i="1"/>
  <c r="CH332" i="1" s="1"/>
  <c r="BR334" i="1"/>
  <c r="BW334" i="1" s="1"/>
  <c r="BR338" i="1"/>
  <c r="BW338" i="1" s="1"/>
  <c r="AP340" i="1"/>
  <c r="BA340" i="1" s="1"/>
  <c r="BR342" i="1"/>
  <c r="BW342" i="1" s="1"/>
  <c r="BS342" i="1" s="1"/>
  <c r="AT342" i="1" s="1"/>
  <c r="AU342" i="1" s="1"/>
  <c r="AV345" i="1"/>
  <c r="BR345" i="1"/>
  <c r="BW345" i="1" s="1"/>
  <c r="AV349" i="1"/>
  <c r="BR352" i="1"/>
  <c r="BW352" i="1" s="1"/>
  <c r="BR355" i="1"/>
  <c r="BW355" i="1" s="1"/>
  <c r="AV359" i="1"/>
  <c r="BR366" i="1"/>
  <c r="BW366" i="1" s="1"/>
  <c r="BR372" i="1"/>
  <c r="BW372" i="1" s="1"/>
  <c r="BS372" i="1" s="1"/>
  <c r="AT372" i="1" s="1"/>
  <c r="AU372" i="1" s="1"/>
  <c r="CG376" i="1"/>
  <c r="CH376" i="1" s="1"/>
  <c r="AV379" i="1"/>
  <c r="AP380" i="1"/>
  <c r="BA380" i="1" s="1"/>
  <c r="AV380" i="1"/>
  <c r="BR383" i="1"/>
  <c r="BW383" i="1" s="1"/>
  <c r="BR387" i="1"/>
  <c r="BW387" i="1" s="1"/>
  <c r="AO408" i="1"/>
  <c r="AX408" i="1" s="1"/>
  <c r="BR408" i="1"/>
  <c r="BW408" i="1" s="1"/>
  <c r="BS408" i="1" s="1"/>
  <c r="AT408" i="1" s="1"/>
  <c r="AU408" i="1" s="1"/>
  <c r="AR411" i="1"/>
  <c r="BR412" i="1"/>
  <c r="BW412" i="1" s="1"/>
  <c r="CG412" i="1"/>
  <c r="CH412" i="1" s="1"/>
  <c r="AV142" i="1"/>
  <c r="AP301" i="1"/>
  <c r="BA301" i="1" s="1"/>
  <c r="AV301" i="1"/>
  <c r="AP307" i="1"/>
  <c r="BA307" i="1" s="1"/>
  <c r="AR312" i="1"/>
  <c r="AP316" i="1"/>
  <c r="BA316" i="1" s="1"/>
  <c r="AR323" i="1"/>
  <c r="AQ324" i="1"/>
  <c r="CG335" i="1"/>
  <c r="CH335" i="1" s="1"/>
  <c r="CG336" i="1"/>
  <c r="CH336" i="1" s="1"/>
  <c r="AP342" i="1"/>
  <c r="BA342" i="1" s="1"/>
  <c r="AP344" i="1"/>
  <c r="BA344" i="1" s="1"/>
  <c r="AV346" i="1"/>
  <c r="AV353" i="1"/>
  <c r="AQ358" i="1"/>
  <c r="AR362" i="1"/>
  <c r="AV367" i="1"/>
  <c r="CG368" i="1"/>
  <c r="CH368" i="1" s="1"/>
  <c r="AV373" i="1"/>
  <c r="AR379" i="1"/>
  <c r="CG385" i="1"/>
  <c r="CH385" i="1" s="1"/>
  <c r="AP391" i="1"/>
  <c r="BA391" i="1" s="1"/>
  <c r="AQ399" i="1"/>
  <c r="AP401" i="1"/>
  <c r="BA401" i="1" s="1"/>
  <c r="AQ406" i="1"/>
  <c r="AR407" i="1"/>
  <c r="AV413" i="1"/>
  <c r="AP96" i="1"/>
  <c r="BA96" i="1" s="1"/>
  <c r="AR97" i="1"/>
  <c r="AP305" i="1"/>
  <c r="BA305" i="1" s="1"/>
  <c r="AV306" i="1"/>
  <c r="AP315" i="1"/>
  <c r="BA315" i="1" s="1"/>
  <c r="BR317" i="1"/>
  <c r="BW317" i="1" s="1"/>
  <c r="AP328" i="1"/>
  <c r="BA328" i="1" s="1"/>
  <c r="AP332" i="1"/>
  <c r="BA332" i="1" s="1"/>
  <c r="BR335" i="1"/>
  <c r="BW335" i="1" s="1"/>
  <c r="AQ338" i="1"/>
  <c r="AV338" i="1"/>
  <c r="BR339" i="1"/>
  <c r="BW339" i="1" s="1"/>
  <c r="CG340" i="1"/>
  <c r="CH340" i="1" s="1"/>
  <c r="AV342" i="1"/>
  <c r="AV343" i="1"/>
  <c r="BR346" i="1"/>
  <c r="BW346" i="1" s="1"/>
  <c r="CG347" i="1"/>
  <c r="CH347" i="1" s="1"/>
  <c r="CG350" i="1"/>
  <c r="CH350" i="1" s="1"/>
  <c r="BR353" i="1"/>
  <c r="BW353" i="1" s="1"/>
  <c r="BR356" i="1"/>
  <c r="BW356" i="1" s="1"/>
  <c r="AV360" i="1"/>
  <c r="CG360" i="1"/>
  <c r="CH360" i="1" s="1"/>
  <c r="CG361" i="1"/>
  <c r="CH361" i="1" s="1"/>
  <c r="AV363" i="1"/>
  <c r="BR367" i="1"/>
  <c r="BW367" i="1" s="1"/>
  <c r="BS367" i="1" s="1"/>
  <c r="AT367" i="1" s="1"/>
  <c r="AU367" i="1" s="1"/>
  <c r="AR370" i="1"/>
  <c r="AV377" i="1"/>
  <c r="BR384" i="1"/>
  <c r="BW384" i="1" s="1"/>
  <c r="BR388" i="1"/>
  <c r="BW388" i="1" s="1"/>
  <c r="AP390" i="1"/>
  <c r="BA390" i="1" s="1"/>
  <c r="AV392" i="1"/>
  <c r="AV395" i="1"/>
  <c r="CG396" i="1"/>
  <c r="CH396" i="1" s="1"/>
  <c r="BR398" i="1"/>
  <c r="BW398" i="1" s="1"/>
  <c r="AP405" i="1"/>
  <c r="BA405" i="1" s="1"/>
  <c r="BR409" i="1"/>
  <c r="BW409" i="1" s="1"/>
  <c r="CG410" i="1"/>
  <c r="CH410" i="1" s="1"/>
  <c r="BR413" i="1"/>
  <c r="BW413" i="1" s="1"/>
  <c r="AV101" i="1"/>
  <c r="AV95" i="1"/>
  <c r="AV115" i="1"/>
  <c r="AP138" i="1"/>
  <c r="BA138" i="1" s="1"/>
  <c r="CG139" i="1"/>
  <c r="CH139" i="1" s="1"/>
  <c r="AV159" i="1"/>
  <c r="BR302" i="1"/>
  <c r="BW302" i="1" s="1"/>
  <c r="BR306" i="1"/>
  <c r="BW306" i="1" s="1"/>
  <c r="AR309" i="1"/>
  <c r="BR310" i="1"/>
  <c r="BW310" i="1" s="1"/>
  <c r="AQ313" i="1"/>
  <c r="AV318" i="1"/>
  <c r="CG319" i="1"/>
  <c r="CH319" i="1" s="1"/>
  <c r="BR325" i="1"/>
  <c r="BW325" i="1" s="1"/>
  <c r="BR329" i="1"/>
  <c r="BW329" i="1" s="1"/>
  <c r="AV332" i="1"/>
  <c r="BR332" i="1"/>
  <c r="BW332" i="1" s="1"/>
  <c r="AP335" i="1"/>
  <c r="BA335" i="1" s="1"/>
  <c r="AV340" i="1"/>
  <c r="BR343" i="1"/>
  <c r="BW343" i="1" s="1"/>
  <c r="AV347" i="1"/>
  <c r="AR349" i="1"/>
  <c r="AP353" i="1"/>
  <c r="BA353" i="1" s="1"/>
  <c r="AV356" i="1"/>
  <c r="AR359" i="1"/>
  <c r="BR360" i="1"/>
  <c r="BW360" i="1" s="1"/>
  <c r="AP362" i="1"/>
  <c r="BA362" i="1" s="1"/>
  <c r="BR364" i="1"/>
  <c r="BW364" i="1" s="1"/>
  <c r="BS364" i="1" s="1"/>
  <c r="AT364" i="1" s="1"/>
  <c r="AU364" i="1" s="1"/>
  <c r="AV368" i="1"/>
  <c r="CG371" i="1"/>
  <c r="CH371" i="1" s="1"/>
  <c r="AP372" i="1"/>
  <c r="BA372" i="1" s="1"/>
  <c r="AV374" i="1"/>
  <c r="AR375" i="1"/>
  <c r="BE375" i="1" s="1"/>
  <c r="AR376" i="1"/>
  <c r="BR377" i="1"/>
  <c r="BW377" i="1" s="1"/>
  <c r="BS377" i="1" s="1"/>
  <c r="AT377" i="1" s="1"/>
  <c r="AU377" i="1" s="1"/>
  <c r="BR381" i="1"/>
  <c r="BW381" i="1" s="1"/>
  <c r="AV389" i="1"/>
  <c r="BR395" i="1"/>
  <c r="BW395" i="1" s="1"/>
  <c r="AP398" i="1"/>
  <c r="BA398" i="1" s="1"/>
  <c r="AV398" i="1"/>
  <c r="AV399" i="1"/>
  <c r="BR402" i="1"/>
  <c r="BW402" i="1" s="1"/>
  <c r="BS402" i="1" s="1"/>
  <c r="AT402" i="1" s="1"/>
  <c r="AU402" i="1" s="1"/>
  <c r="CG402" i="1"/>
  <c r="CH402" i="1" s="1"/>
  <c r="AR102" i="1"/>
  <c r="AV303" i="1"/>
  <c r="CG304" i="1"/>
  <c r="CH304" i="1" s="1"/>
  <c r="AV311" i="1"/>
  <c r="AQ317" i="1"/>
  <c r="AP320" i="1"/>
  <c r="BA320" i="1" s="1"/>
  <c r="AR321" i="1"/>
  <c r="AP325" i="1"/>
  <c r="BA325" i="1" s="1"/>
  <c r="AV326" i="1"/>
  <c r="AP329" i="1"/>
  <c r="BA329" i="1" s="1"/>
  <c r="AP330" i="1"/>
  <c r="BA330" i="1" s="1"/>
  <c r="AV333" i="1"/>
  <c r="AP364" i="1"/>
  <c r="BA364" i="1" s="1"/>
  <c r="AV365" i="1"/>
  <c r="AR367" i="1"/>
  <c r="AP370" i="1"/>
  <c r="BA370" i="1" s="1"/>
  <c r="AP371" i="1"/>
  <c r="BA371" i="1" s="1"/>
  <c r="AR373" i="1"/>
  <c r="AV396" i="1"/>
  <c r="AQ398" i="1"/>
  <c r="CG404" i="1"/>
  <c r="CH404" i="1" s="1"/>
  <c r="BR406" i="1"/>
  <c r="BW406" i="1" s="1"/>
  <c r="AP408" i="1"/>
  <c r="BA408" i="1" s="1"/>
  <c r="AV410" i="1"/>
  <c r="BR410" i="1"/>
  <c r="BW410" i="1" s="1"/>
  <c r="BS410" i="1" s="1"/>
  <c r="AT410" i="1" s="1"/>
  <c r="AU410" i="1" s="1"/>
  <c r="AP412" i="1"/>
  <c r="BA412" i="1" s="1"/>
  <c r="BU315" i="1"/>
  <c r="BX315" i="1" s="1"/>
  <c r="CB315" i="1" s="1"/>
  <c r="AW315" i="1" s="1"/>
  <c r="BU382" i="1"/>
  <c r="BX382" i="1" s="1"/>
  <c r="BU402" i="1"/>
  <c r="BX402" i="1" s="1"/>
  <c r="BU312" i="1"/>
  <c r="BX312" i="1" s="1"/>
  <c r="BU348" i="1"/>
  <c r="BX348" i="1" s="1"/>
  <c r="CB348" i="1" s="1"/>
  <c r="AW348" i="1" s="1"/>
  <c r="BU400" i="1"/>
  <c r="BX400" i="1" s="1"/>
  <c r="CB400" i="1" s="1"/>
  <c r="AW400" i="1" s="1"/>
  <c r="BU414" i="1"/>
  <c r="BX414" i="1" s="1"/>
  <c r="CB414" i="1" s="1"/>
  <c r="AW414" i="1" s="1"/>
  <c r="BU362" i="1"/>
  <c r="BX362" i="1" s="1"/>
  <c r="CB362" i="1" s="1"/>
  <c r="AW362" i="1" s="1"/>
  <c r="BU122" i="1"/>
  <c r="BX122" i="1" s="1"/>
  <c r="CB122" i="1" s="1"/>
  <c r="AW122" i="1" s="1"/>
  <c r="BU320" i="1"/>
  <c r="BX320" i="1" s="1"/>
  <c r="BU324" i="1"/>
  <c r="BX324" i="1" s="1"/>
  <c r="CB324" i="1" s="1"/>
  <c r="AW324" i="1" s="1"/>
  <c r="BU393" i="1"/>
  <c r="BX393" i="1" s="1"/>
  <c r="BU328" i="1"/>
  <c r="BX328" i="1" s="1"/>
  <c r="BU359" i="1"/>
  <c r="BX359" i="1" s="1"/>
  <c r="CB359" i="1" s="1"/>
  <c r="AW359" i="1" s="1"/>
  <c r="BU306" i="1"/>
  <c r="BX306" i="1" s="1"/>
  <c r="CB306" i="1" s="1"/>
  <c r="AW306" i="1" s="1"/>
  <c r="AQ331" i="1"/>
  <c r="BU340" i="1"/>
  <c r="BX340" i="1" s="1"/>
  <c r="CB340" i="1" s="1"/>
  <c r="AW340" i="1" s="1"/>
  <c r="BU349" i="1"/>
  <c r="BX349" i="1" s="1"/>
  <c r="CB349" i="1" s="1"/>
  <c r="AW349" i="1" s="1"/>
  <c r="CG352" i="1"/>
  <c r="CH352" i="1" s="1"/>
  <c r="AQ353" i="1"/>
  <c r="AP359" i="1"/>
  <c r="BA359" i="1" s="1"/>
  <c r="CG363" i="1"/>
  <c r="CH363" i="1" s="1"/>
  <c r="BU366" i="1"/>
  <c r="BX366" i="1" s="1"/>
  <c r="CB366" i="1" s="1"/>
  <c r="AW366" i="1" s="1"/>
  <c r="CG377" i="1"/>
  <c r="CH377" i="1" s="1"/>
  <c r="BU380" i="1"/>
  <c r="BX380" i="1" s="1"/>
  <c r="CB380" i="1" s="1"/>
  <c r="AW380" i="1" s="1"/>
  <c r="BU388" i="1"/>
  <c r="BX388" i="1" s="1"/>
  <c r="CB388" i="1" s="1"/>
  <c r="AW388" i="1" s="1"/>
  <c r="CG392" i="1"/>
  <c r="CH392" i="1" s="1"/>
  <c r="CG399" i="1"/>
  <c r="CH399" i="1" s="1"/>
  <c r="CG408" i="1"/>
  <c r="CH408" i="1" s="1"/>
  <c r="BU141" i="1"/>
  <c r="BX141" i="1" s="1"/>
  <c r="CB141" i="1" s="1"/>
  <c r="AW141" i="1" s="1"/>
  <c r="BU301" i="1"/>
  <c r="BX301" i="1" s="1"/>
  <c r="CG305" i="1"/>
  <c r="CH305" i="1" s="1"/>
  <c r="AR111" i="1"/>
  <c r="BU125" i="1"/>
  <c r="BX125" i="1" s="1"/>
  <c r="CB125" i="1" s="1"/>
  <c r="AW125" i="1" s="1"/>
  <c r="AR302" i="1"/>
  <c r="AP303" i="1"/>
  <c r="BA303" i="1" s="1"/>
  <c r="BU304" i="1"/>
  <c r="BX304" i="1" s="1"/>
  <c r="CB304" i="1" s="1"/>
  <c r="AW304" i="1" s="1"/>
  <c r="AR305" i="1"/>
  <c r="AS305" i="1" s="1"/>
  <c r="BU309" i="1"/>
  <c r="BX309" i="1" s="1"/>
  <c r="CB309" i="1" s="1"/>
  <c r="AW309" i="1" s="1"/>
  <c r="AP313" i="1"/>
  <c r="BA313" i="1" s="1"/>
  <c r="CG314" i="1"/>
  <c r="CH314" i="1" s="1"/>
  <c r="AQ316" i="1"/>
  <c r="AP321" i="1"/>
  <c r="BA321" i="1" s="1"/>
  <c r="BU322" i="1"/>
  <c r="BX322" i="1" s="1"/>
  <c r="CB322" i="1" s="1"/>
  <c r="AW322" i="1" s="1"/>
  <c r="AR325" i="1"/>
  <c r="AS325" i="1" s="1"/>
  <c r="BU335" i="1"/>
  <c r="BX335" i="1" s="1"/>
  <c r="CB335" i="1" s="1"/>
  <c r="AW335" i="1" s="1"/>
  <c r="AR341" i="1"/>
  <c r="CG343" i="1"/>
  <c r="CH343" i="1" s="1"/>
  <c r="CG345" i="1"/>
  <c r="CH345" i="1" s="1"/>
  <c r="BU346" i="1"/>
  <c r="BX346" i="1" s="1"/>
  <c r="CB346" i="1" s="1"/>
  <c r="AW346" i="1" s="1"/>
  <c r="AR347" i="1"/>
  <c r="BS348" i="1"/>
  <c r="AT348" i="1" s="1"/>
  <c r="AU348" i="1" s="1"/>
  <c r="AQ349" i="1"/>
  <c r="BE349" i="1" s="1"/>
  <c r="AQ356" i="1"/>
  <c r="AP356" i="1"/>
  <c r="BA356" i="1" s="1"/>
  <c r="CG358" i="1"/>
  <c r="CH358" i="1" s="1"/>
  <c r="AP365" i="1"/>
  <c r="BA365" i="1" s="1"/>
  <c r="AQ367" i="1"/>
  <c r="AP368" i="1"/>
  <c r="BA368" i="1" s="1"/>
  <c r="CG375" i="1"/>
  <c r="CH375" i="1" s="1"/>
  <c r="BU376" i="1"/>
  <c r="BX376" i="1" s="1"/>
  <c r="CB376" i="1" s="1"/>
  <c r="AW376" i="1" s="1"/>
  <c r="BU378" i="1"/>
  <c r="BX378" i="1" s="1"/>
  <c r="CB378" i="1" s="1"/>
  <c r="AW378" i="1" s="1"/>
  <c r="AP379" i="1"/>
  <c r="BA379" i="1" s="1"/>
  <c r="CG380" i="1"/>
  <c r="CH380" i="1" s="1"/>
  <c r="CG382" i="1"/>
  <c r="CH382" i="1" s="1"/>
  <c r="BU391" i="1"/>
  <c r="BX391" i="1" s="1"/>
  <c r="CB391" i="1" s="1"/>
  <c r="AW391" i="1" s="1"/>
  <c r="AR394" i="1"/>
  <c r="AO397" i="1"/>
  <c r="AX397" i="1" s="1"/>
  <c r="CG397" i="1"/>
  <c r="CH397" i="1" s="1"/>
  <c r="AQ401" i="1"/>
  <c r="BU406" i="1"/>
  <c r="BX406" i="1" s="1"/>
  <c r="AQ407" i="1"/>
  <c r="BU412" i="1"/>
  <c r="BX412" i="1" s="1"/>
  <c r="CB412" i="1" s="1"/>
  <c r="AW412" i="1" s="1"/>
  <c r="BS336" i="1"/>
  <c r="AT336" i="1" s="1"/>
  <c r="AU336" i="1" s="1"/>
  <c r="CG113" i="1"/>
  <c r="CH113" i="1" s="1"/>
  <c r="AR155" i="1"/>
  <c r="CG164" i="1"/>
  <c r="CH164" i="1" s="1"/>
  <c r="BU302" i="1"/>
  <c r="BX302" i="1" s="1"/>
  <c r="CG306" i="1"/>
  <c r="CH306" i="1" s="1"/>
  <c r="AQ307" i="1"/>
  <c r="BU307" i="1"/>
  <c r="BX307" i="1" s="1"/>
  <c r="CB307" i="1" s="1"/>
  <c r="AW307" i="1" s="1"/>
  <c r="AP308" i="1"/>
  <c r="BA308" i="1" s="1"/>
  <c r="AQ309" i="1"/>
  <c r="AS309" i="1" s="1"/>
  <c r="CG312" i="1"/>
  <c r="CH312" i="1" s="1"/>
  <c r="CG320" i="1"/>
  <c r="CH320" i="1" s="1"/>
  <c r="CG322" i="1"/>
  <c r="CH322" i="1" s="1"/>
  <c r="AQ326" i="1"/>
  <c r="CG327" i="1"/>
  <c r="CH327" i="1" s="1"/>
  <c r="AQ332" i="1"/>
  <c r="AQ337" i="1"/>
  <c r="CG337" i="1"/>
  <c r="CH337" i="1" s="1"/>
  <c r="BU341" i="1"/>
  <c r="BX341" i="1" s="1"/>
  <c r="CB341" i="1" s="1"/>
  <c r="AW341" i="1" s="1"/>
  <c r="AR342" i="1"/>
  <c r="AP343" i="1"/>
  <c r="BA343" i="1" s="1"/>
  <c r="AP345" i="1"/>
  <c r="BA345" i="1" s="1"/>
  <c r="AQ348" i="1"/>
  <c r="AR351" i="1"/>
  <c r="CG355" i="1"/>
  <c r="CH355" i="1" s="1"/>
  <c r="BU356" i="1"/>
  <c r="BX356" i="1" s="1"/>
  <c r="CB356" i="1" s="1"/>
  <c r="AW356" i="1" s="1"/>
  <c r="AR363" i="1"/>
  <c r="AS363" i="1" s="1"/>
  <c r="CG364" i="1"/>
  <c r="CH364" i="1" s="1"/>
  <c r="BU370" i="1"/>
  <c r="BX370" i="1" s="1"/>
  <c r="CB370" i="1" s="1"/>
  <c r="AW370" i="1" s="1"/>
  <c r="AR371" i="1"/>
  <c r="AS371" i="1" s="1"/>
  <c r="AQ373" i="1"/>
  <c r="AQ380" i="1"/>
  <c r="BU381" i="1"/>
  <c r="BX381" i="1" s="1"/>
  <c r="CB381" i="1" s="1"/>
  <c r="AW381" i="1" s="1"/>
  <c r="BU384" i="1"/>
  <c r="BX384" i="1" s="1"/>
  <c r="CB384" i="1" s="1"/>
  <c r="AW384" i="1" s="1"/>
  <c r="AP385" i="1"/>
  <c r="BA385" i="1" s="1"/>
  <c r="AQ386" i="1"/>
  <c r="BU389" i="1"/>
  <c r="BX389" i="1" s="1"/>
  <c r="CB389" i="1" s="1"/>
  <c r="AW389" i="1" s="1"/>
  <c r="AQ392" i="1"/>
  <c r="AR413" i="1"/>
  <c r="AP117" i="1"/>
  <c r="BA117" i="1" s="1"/>
  <c r="BU118" i="1"/>
  <c r="BX118" i="1" s="1"/>
  <c r="CB118" i="1" s="1"/>
  <c r="AW118" i="1" s="1"/>
  <c r="BU131" i="1"/>
  <c r="BX131" i="1" s="1"/>
  <c r="CB131" i="1" s="1"/>
  <c r="AW131" i="1" s="1"/>
  <c r="AR163" i="1"/>
  <c r="AR303" i="1"/>
  <c r="AS303" i="1" s="1"/>
  <c r="AO304" i="1"/>
  <c r="AX304" i="1" s="1"/>
  <c r="AQ304" i="1"/>
  <c r="AO306" i="1"/>
  <c r="AX306" i="1" s="1"/>
  <c r="AR308" i="1"/>
  <c r="AS308" i="1" s="1"/>
  <c r="AP310" i="1"/>
  <c r="BA310" i="1" s="1"/>
  <c r="CG315" i="1"/>
  <c r="CH315" i="1" s="1"/>
  <c r="AR318" i="1"/>
  <c r="BU323" i="1"/>
  <c r="BX323" i="1" s="1"/>
  <c r="CB323" i="1" s="1"/>
  <c r="AW323" i="1" s="1"/>
  <c r="AQ325" i="1"/>
  <c r="CG325" i="1"/>
  <c r="CH325" i="1" s="1"/>
  <c r="AP327" i="1"/>
  <c r="BA327" i="1" s="1"/>
  <c r="BU329" i="1"/>
  <c r="BX329" i="1" s="1"/>
  <c r="CB329" i="1" s="1"/>
  <c r="AW329" i="1" s="1"/>
  <c r="BU331" i="1"/>
  <c r="BX331" i="1" s="1"/>
  <c r="CB331" i="1" s="1"/>
  <c r="AW331" i="1" s="1"/>
  <c r="BS332" i="1"/>
  <c r="AT332" i="1" s="1"/>
  <c r="AU332" i="1" s="1"/>
  <c r="AQ334" i="1"/>
  <c r="AQ341" i="1"/>
  <c r="CG341" i="1"/>
  <c r="CH341" i="1" s="1"/>
  <c r="BU342" i="1"/>
  <c r="BX342" i="1" s="1"/>
  <c r="CB342" i="1" s="1"/>
  <c r="AW342" i="1" s="1"/>
  <c r="BU344" i="1"/>
  <c r="BX344" i="1" s="1"/>
  <c r="AR345" i="1"/>
  <c r="BS349" i="1"/>
  <c r="AT349" i="1" s="1"/>
  <c r="AU349" i="1" s="1"/>
  <c r="AQ351" i="1"/>
  <c r="AS351" i="1" s="1"/>
  <c r="BU351" i="1"/>
  <c r="BX351" i="1" s="1"/>
  <c r="CB351" i="1" s="1"/>
  <c r="AW351" i="1" s="1"/>
  <c r="BU354" i="1"/>
  <c r="BX354" i="1" s="1"/>
  <c r="CB354" i="1" s="1"/>
  <c r="AW354" i="1" s="1"/>
  <c r="AQ355" i="1"/>
  <c r="AQ357" i="1"/>
  <c r="AP361" i="1"/>
  <c r="BA361" i="1" s="1"/>
  <c r="BU363" i="1"/>
  <c r="BX363" i="1" s="1"/>
  <c r="CB363" i="1" s="1"/>
  <c r="AW363" i="1" s="1"/>
  <c r="BU368" i="1"/>
  <c r="BX368" i="1" s="1"/>
  <c r="CB368" i="1" s="1"/>
  <c r="AW368" i="1" s="1"/>
  <c r="AP369" i="1"/>
  <c r="BA369" i="1" s="1"/>
  <c r="CG369" i="1"/>
  <c r="CH369" i="1" s="1"/>
  <c r="CG370" i="1"/>
  <c r="CH370" i="1" s="1"/>
  <c r="CG378" i="1"/>
  <c r="CH378" i="1" s="1"/>
  <c r="BU379" i="1"/>
  <c r="BX379" i="1" s="1"/>
  <c r="CB379" i="1" s="1"/>
  <c r="AW379" i="1" s="1"/>
  <c r="AP382" i="1"/>
  <c r="BA382" i="1" s="1"/>
  <c r="AP388" i="1"/>
  <c r="BA388" i="1" s="1"/>
  <c r="BU398" i="1"/>
  <c r="BX398" i="1" s="1"/>
  <c r="CB398" i="1" s="1"/>
  <c r="AW398" i="1" s="1"/>
  <c r="AR399" i="1"/>
  <c r="AS399" i="1" s="1"/>
  <c r="AQ405" i="1"/>
  <c r="BU405" i="1"/>
  <c r="BX405" i="1" s="1"/>
  <c r="CB405" i="1" s="1"/>
  <c r="AW405" i="1" s="1"/>
  <c r="AR408" i="1"/>
  <c r="BU410" i="1"/>
  <c r="BX410" i="1" s="1"/>
  <c r="CB410" i="1" s="1"/>
  <c r="AW410" i="1" s="1"/>
  <c r="BU413" i="1"/>
  <c r="BX413" i="1" s="1"/>
  <c r="CB413" i="1" s="1"/>
  <c r="AW413" i="1" s="1"/>
  <c r="CG414" i="1"/>
  <c r="CH414" i="1" s="1"/>
  <c r="AR161" i="1"/>
  <c r="CG302" i="1"/>
  <c r="CH302" i="1" s="1"/>
  <c r="BU303" i="1"/>
  <c r="BX303" i="1" s="1"/>
  <c r="CB303" i="1" s="1"/>
  <c r="AW303" i="1" s="1"/>
  <c r="AP309" i="1"/>
  <c r="BA309" i="1" s="1"/>
  <c r="CG310" i="1"/>
  <c r="CH310" i="1" s="1"/>
  <c r="AQ311" i="1"/>
  <c r="BU313" i="1"/>
  <c r="BX313" i="1" s="1"/>
  <c r="CB313" i="1" s="1"/>
  <c r="AW313" i="1" s="1"/>
  <c r="AP318" i="1"/>
  <c r="BA318" i="1" s="1"/>
  <c r="AR319" i="1"/>
  <c r="BU321" i="1"/>
  <c r="BX321" i="1" s="1"/>
  <c r="CB321" i="1" s="1"/>
  <c r="AW321" i="1" s="1"/>
  <c r="AR327" i="1"/>
  <c r="AQ330" i="1"/>
  <c r="AR332" i="1"/>
  <c r="CG333" i="1"/>
  <c r="CH333" i="1" s="1"/>
  <c r="CG344" i="1"/>
  <c r="CH344" i="1" s="1"/>
  <c r="AP348" i="1"/>
  <c r="BA348" i="1" s="1"/>
  <c r="AP349" i="1"/>
  <c r="BA349" i="1" s="1"/>
  <c r="AP350" i="1"/>
  <c r="BA350" i="1" s="1"/>
  <c r="AR352" i="1"/>
  <c r="AO354" i="1"/>
  <c r="AX354" i="1" s="1"/>
  <c r="AP355" i="1"/>
  <c r="BA355" i="1" s="1"/>
  <c r="BU357" i="1"/>
  <c r="BX357" i="1" s="1"/>
  <c r="CB357" i="1" s="1"/>
  <c r="AW357" i="1" s="1"/>
  <c r="AP358" i="1"/>
  <c r="BA358" i="1" s="1"/>
  <c r="AQ366" i="1"/>
  <c r="BE366" i="1" s="1"/>
  <c r="AP366" i="1"/>
  <c r="BA366" i="1" s="1"/>
  <c r="AR369" i="1"/>
  <c r="AP373" i="1"/>
  <c r="BA373" i="1" s="1"/>
  <c r="CG374" i="1"/>
  <c r="CH374" i="1" s="1"/>
  <c r="AQ378" i="1"/>
  <c r="AQ381" i="1"/>
  <c r="BE381" i="1" s="1"/>
  <c r="CG389" i="1"/>
  <c r="CH389" i="1" s="1"/>
  <c r="AQ393" i="1"/>
  <c r="CG393" i="1"/>
  <c r="CH393" i="1" s="1"/>
  <c r="CG398" i="1"/>
  <c r="CH398" i="1" s="1"/>
  <c r="AQ409" i="1"/>
  <c r="AQ414" i="1"/>
  <c r="AR145" i="1"/>
  <c r="BU96" i="1"/>
  <c r="BX96" i="1" s="1"/>
  <c r="CB96" i="1" s="1"/>
  <c r="AW96" i="1" s="1"/>
  <c r="CG107" i="1"/>
  <c r="CH107" i="1" s="1"/>
  <c r="CG115" i="1"/>
  <c r="CH115" i="1" s="1"/>
  <c r="BU116" i="1"/>
  <c r="BX116" i="1" s="1"/>
  <c r="CB116" i="1" s="1"/>
  <c r="AW116" i="1" s="1"/>
  <c r="AP130" i="1"/>
  <c r="BA130" i="1" s="1"/>
  <c r="AP302" i="1"/>
  <c r="BA302" i="1" s="1"/>
  <c r="BU308" i="1"/>
  <c r="BX308" i="1" s="1"/>
  <c r="CB308" i="1" s="1"/>
  <c r="AW308" i="1" s="1"/>
  <c r="BU316" i="1"/>
  <c r="BX316" i="1" s="1"/>
  <c r="CB316" i="1" s="1"/>
  <c r="AW316" i="1" s="1"/>
  <c r="AQ344" i="1"/>
  <c r="BU345" i="1"/>
  <c r="BX345" i="1" s="1"/>
  <c r="CB345" i="1" s="1"/>
  <c r="AW345" i="1" s="1"/>
  <c r="CG351" i="1"/>
  <c r="CH351" i="1" s="1"/>
  <c r="BU361" i="1"/>
  <c r="BX361" i="1" s="1"/>
  <c r="CB361" i="1" s="1"/>
  <c r="AW361" i="1" s="1"/>
  <c r="BU369" i="1"/>
  <c r="BX369" i="1" s="1"/>
  <c r="CB369" i="1" s="1"/>
  <c r="AW369" i="1" s="1"/>
  <c r="BU371" i="1"/>
  <c r="BX371" i="1" s="1"/>
  <c r="CB371" i="1" s="1"/>
  <c r="AW371" i="1" s="1"/>
  <c r="BU374" i="1"/>
  <c r="BX374" i="1" s="1"/>
  <c r="CB374" i="1" s="1"/>
  <c r="AW374" i="1" s="1"/>
  <c r="BU377" i="1"/>
  <c r="BX377" i="1" s="1"/>
  <c r="CB377" i="1" s="1"/>
  <c r="AW377" i="1" s="1"/>
  <c r="BS378" i="1"/>
  <c r="AT378" i="1" s="1"/>
  <c r="AU378" i="1" s="1"/>
  <c r="CG379" i="1"/>
  <c r="CH379" i="1" s="1"/>
  <c r="CG381" i="1"/>
  <c r="CH381" i="1" s="1"/>
  <c r="AR398" i="1"/>
  <c r="BE398" i="1" s="1"/>
  <c r="AO403" i="1"/>
  <c r="AX403" i="1" s="1"/>
  <c r="BS409" i="1"/>
  <c r="AT409" i="1" s="1"/>
  <c r="AU409" i="1" s="1"/>
  <c r="AR132" i="1"/>
  <c r="AP94" i="1"/>
  <c r="BA94" i="1" s="1"/>
  <c r="BU164" i="1"/>
  <c r="BX164" i="1" s="1"/>
  <c r="AO303" i="1"/>
  <c r="AX303" i="1" s="1"/>
  <c r="CG303" i="1"/>
  <c r="CH303" i="1" s="1"/>
  <c r="CG308" i="1"/>
  <c r="CH308" i="1" s="1"/>
  <c r="BS317" i="1"/>
  <c r="AT317" i="1" s="1"/>
  <c r="AU317" i="1" s="1"/>
  <c r="AQ321" i="1"/>
  <c r="CG321" i="1"/>
  <c r="CH321" i="1" s="1"/>
  <c r="AQ322" i="1"/>
  <c r="AP323" i="1"/>
  <c r="BA323" i="1" s="1"/>
  <c r="AR335" i="1"/>
  <c r="AS335" i="1" s="1"/>
  <c r="AP337" i="1"/>
  <c r="BA337" i="1" s="1"/>
  <c r="BU343" i="1"/>
  <c r="BX343" i="1" s="1"/>
  <c r="CB343" i="1" s="1"/>
  <c r="AW343" i="1" s="1"/>
  <c r="AR346" i="1"/>
  <c r="AP346" i="1"/>
  <c r="BA346" i="1" s="1"/>
  <c r="AP352" i="1"/>
  <c r="BA352" i="1" s="1"/>
  <c r="BU352" i="1"/>
  <c r="BX352" i="1" s="1"/>
  <c r="CB352" i="1" s="1"/>
  <c r="AW352" i="1" s="1"/>
  <c r="AP354" i="1"/>
  <c r="BA354" i="1" s="1"/>
  <c r="CG354" i="1"/>
  <c r="CH354" i="1" s="1"/>
  <c r="BU358" i="1"/>
  <c r="BX358" i="1" s="1"/>
  <c r="CB358" i="1" s="1"/>
  <c r="AW358" i="1" s="1"/>
  <c r="AR360" i="1"/>
  <c r="AR364" i="1"/>
  <c r="AQ365" i="1"/>
  <c r="BE365" i="1" s="1"/>
  <c r="AP367" i="1"/>
  <c r="BA367" i="1" s="1"/>
  <c r="CG372" i="1"/>
  <c r="CH372" i="1" s="1"/>
  <c r="AQ376" i="1"/>
  <c r="BE376" i="1" s="1"/>
  <c r="AQ379" i="1"/>
  <c r="AP381" i="1"/>
  <c r="BA381" i="1" s="1"/>
  <c r="AQ385" i="1"/>
  <c r="AQ389" i="1"/>
  <c r="BU390" i="1"/>
  <c r="BX390" i="1" s="1"/>
  <c r="CB390" i="1" s="1"/>
  <c r="AW390" i="1" s="1"/>
  <c r="AR393" i="1"/>
  <c r="BU397" i="1"/>
  <c r="BX397" i="1" s="1"/>
  <c r="CB397" i="1" s="1"/>
  <c r="AW397" i="1" s="1"/>
  <c r="CG400" i="1"/>
  <c r="CH400" i="1" s="1"/>
  <c r="AR402" i="1"/>
  <c r="AP404" i="1"/>
  <c r="BA404" i="1" s="1"/>
  <c r="BU404" i="1"/>
  <c r="BX404" i="1" s="1"/>
  <c r="CB404" i="1" s="1"/>
  <c r="AW404" i="1" s="1"/>
  <c r="AR406" i="1"/>
  <c r="BU411" i="1"/>
  <c r="BX411" i="1" s="1"/>
  <c r="CB411" i="1" s="1"/>
  <c r="AW411" i="1" s="1"/>
  <c r="CG413" i="1"/>
  <c r="CH413" i="1" s="1"/>
  <c r="AO327" i="1"/>
  <c r="AX327" i="1" s="1"/>
  <c r="AO363" i="1"/>
  <c r="AX363" i="1" s="1"/>
  <c r="AO371" i="1"/>
  <c r="AX371" i="1" s="1"/>
  <c r="AO353" i="1"/>
  <c r="AX353" i="1" s="1"/>
  <c r="AO330" i="1"/>
  <c r="AX330" i="1" s="1"/>
  <c r="AO342" i="1"/>
  <c r="AX342" i="1" s="1"/>
  <c r="AO348" i="1"/>
  <c r="AX348" i="1" s="1"/>
  <c r="AO347" i="1"/>
  <c r="AX347" i="1" s="1"/>
  <c r="AO365" i="1"/>
  <c r="AX365" i="1" s="1"/>
  <c r="AO376" i="1"/>
  <c r="AX376" i="1" s="1"/>
  <c r="AO323" i="1"/>
  <c r="AX323" i="1" s="1"/>
  <c r="AO302" i="1"/>
  <c r="AX302" i="1" s="1"/>
  <c r="CB317" i="1"/>
  <c r="AW317" i="1" s="1"/>
  <c r="CB320" i="1"/>
  <c r="AW320" i="1" s="1"/>
  <c r="CB328" i="1"/>
  <c r="AW328" i="1" s="1"/>
  <c r="AO343" i="1"/>
  <c r="AX343" i="1" s="1"/>
  <c r="CB401" i="1"/>
  <c r="AW401" i="1" s="1"/>
  <c r="CB402" i="1"/>
  <c r="AW402" i="1" s="1"/>
  <c r="CB406" i="1"/>
  <c r="AW406" i="1" s="1"/>
  <c r="AO350" i="1"/>
  <c r="AX350" i="1" s="1"/>
  <c r="AO387" i="1"/>
  <c r="AX387" i="1" s="1"/>
  <c r="AO328" i="1"/>
  <c r="AX328" i="1" s="1"/>
  <c r="CB344" i="1"/>
  <c r="AW344" i="1" s="1"/>
  <c r="AO366" i="1"/>
  <c r="AX366" i="1" s="1"/>
  <c r="AO407" i="1"/>
  <c r="AX407" i="1" s="1"/>
  <c r="AO321" i="1"/>
  <c r="AX321" i="1" s="1"/>
  <c r="CB332" i="1"/>
  <c r="AW332" i="1" s="1"/>
  <c r="AO399" i="1"/>
  <c r="AX399" i="1" s="1"/>
  <c r="AO141" i="1"/>
  <c r="AX141" i="1" s="1"/>
  <c r="AO355" i="1"/>
  <c r="AX355" i="1" s="1"/>
  <c r="CB382" i="1"/>
  <c r="AW382" i="1" s="1"/>
  <c r="AO413" i="1"/>
  <c r="AX413" i="1" s="1"/>
  <c r="AO361" i="1"/>
  <c r="AX361" i="1" s="1"/>
  <c r="AO362" i="1"/>
  <c r="AX362" i="1" s="1"/>
  <c r="BR385" i="1"/>
  <c r="BW385" i="1" s="1"/>
  <c r="AO390" i="1"/>
  <c r="AX390" i="1" s="1"/>
  <c r="AO338" i="1"/>
  <c r="AX338" i="1" s="1"/>
  <c r="AO378" i="1"/>
  <c r="AX378" i="1" s="1"/>
  <c r="AO395" i="1"/>
  <c r="AX395" i="1" s="1"/>
  <c r="AO392" i="1"/>
  <c r="AX392" i="1" s="1"/>
  <c r="AO98" i="1"/>
  <c r="AX98" i="1" s="1"/>
  <c r="AO320" i="1"/>
  <c r="AX320" i="1" s="1"/>
  <c r="AO336" i="1"/>
  <c r="AX336" i="1" s="1"/>
  <c r="AO341" i="1"/>
  <c r="AX341" i="1" s="1"/>
  <c r="AO372" i="1"/>
  <c r="AX372" i="1" s="1"/>
  <c r="AO319" i="1"/>
  <c r="AX319" i="1" s="1"/>
  <c r="AO412" i="1"/>
  <c r="AX412" i="1" s="1"/>
  <c r="AO344" i="1"/>
  <c r="AX344" i="1" s="1"/>
  <c r="AO346" i="1"/>
  <c r="AX346" i="1" s="1"/>
  <c r="AO367" i="1"/>
  <c r="AX367" i="1" s="1"/>
  <c r="AO370" i="1"/>
  <c r="AX370" i="1" s="1"/>
  <c r="AO383" i="1"/>
  <c r="AX383" i="1" s="1"/>
  <c r="AO400" i="1"/>
  <c r="AX400" i="1" s="1"/>
  <c r="AO404" i="1"/>
  <c r="AX404" i="1" s="1"/>
  <c r="AO405" i="1"/>
  <c r="AX405" i="1" s="1"/>
  <c r="AO409" i="1"/>
  <c r="AX409" i="1" s="1"/>
  <c r="AO314" i="1"/>
  <c r="AX314" i="1" s="1"/>
  <c r="AO316" i="1"/>
  <c r="AX316" i="1" s="1"/>
  <c r="AO349" i="1"/>
  <c r="AX349" i="1" s="1"/>
  <c r="AO356" i="1"/>
  <c r="AX356" i="1" s="1"/>
  <c r="AO358" i="1"/>
  <c r="AX358" i="1" s="1"/>
  <c r="AO368" i="1"/>
  <c r="AX368" i="1" s="1"/>
  <c r="AO377" i="1"/>
  <c r="AX377" i="1" s="1"/>
  <c r="AO379" i="1"/>
  <c r="AX379" i="1" s="1"/>
  <c r="AO389" i="1"/>
  <c r="AX389" i="1" s="1"/>
  <c r="AO307" i="1"/>
  <c r="AX307" i="1" s="1"/>
  <c r="AO311" i="1"/>
  <c r="AX311" i="1" s="1"/>
  <c r="AO391" i="1"/>
  <c r="AX391" i="1" s="1"/>
  <c r="AO322" i="1"/>
  <c r="AX322" i="1" s="1"/>
  <c r="AO324" i="1"/>
  <c r="AX324" i="1" s="1"/>
  <c r="AO331" i="1"/>
  <c r="AX331" i="1" s="1"/>
  <c r="AO340" i="1"/>
  <c r="AX340" i="1" s="1"/>
  <c r="AO345" i="1"/>
  <c r="AX345" i="1" s="1"/>
  <c r="AO109" i="1"/>
  <c r="AX109" i="1" s="1"/>
  <c r="AO315" i="1"/>
  <c r="AX315" i="1" s="1"/>
  <c r="AO317" i="1"/>
  <c r="AX317" i="1" s="1"/>
  <c r="AO335" i="1"/>
  <c r="AX335" i="1" s="1"/>
  <c r="AO351" i="1"/>
  <c r="AX351" i="1" s="1"/>
  <c r="AO357" i="1"/>
  <c r="AX357" i="1" s="1"/>
  <c r="AO375" i="1"/>
  <c r="AX375" i="1" s="1"/>
  <c r="AO380" i="1"/>
  <c r="AX380" i="1" s="1"/>
  <c r="AO384" i="1"/>
  <c r="AX384" i="1" s="1"/>
  <c r="AO396" i="1"/>
  <c r="AX396" i="1" s="1"/>
  <c r="AO339" i="1"/>
  <c r="AX339" i="1" s="1"/>
  <c r="AV339" i="1"/>
  <c r="AP339" i="1"/>
  <c r="BA339" i="1" s="1"/>
  <c r="AR339" i="1"/>
  <c r="AQ339" i="1"/>
  <c r="BU339" i="1"/>
  <c r="BX339" i="1" s="1"/>
  <c r="CB339" i="1" s="1"/>
  <c r="AW339" i="1" s="1"/>
  <c r="CG339" i="1"/>
  <c r="CH339" i="1" s="1"/>
  <c r="AS344" i="1"/>
  <c r="BE344" i="1"/>
  <c r="AS347" i="1"/>
  <c r="BE347" i="1"/>
  <c r="BE353" i="1"/>
  <c r="BX364" i="1"/>
  <c r="CB364" i="1" s="1"/>
  <c r="AW364" i="1" s="1"/>
  <c r="AS341" i="1"/>
  <c r="BS346" i="1"/>
  <c r="AT346" i="1" s="1"/>
  <c r="AU346" i="1" s="1"/>
  <c r="BS347" i="1"/>
  <c r="AT347" i="1" s="1"/>
  <c r="AU347" i="1" s="1"/>
  <c r="BS352" i="1"/>
  <c r="AT352" i="1" s="1"/>
  <c r="AU352" i="1" s="1"/>
  <c r="BS354" i="1"/>
  <c r="AT354" i="1" s="1"/>
  <c r="AU354" i="1" s="1"/>
  <c r="AR348" i="1"/>
  <c r="AS348" i="1" s="1"/>
  <c r="BR350" i="1"/>
  <c r="BW350" i="1" s="1"/>
  <c r="BS350" i="1" s="1"/>
  <c r="AT350" i="1" s="1"/>
  <c r="AU350" i="1" s="1"/>
  <c r="AR353" i="1"/>
  <c r="AS353" i="1" s="1"/>
  <c r="AR358" i="1"/>
  <c r="AS358" i="1" s="1"/>
  <c r="BR358" i="1"/>
  <c r="BW358" i="1" s="1"/>
  <c r="BU365" i="1"/>
  <c r="BX365" i="1" s="1"/>
  <c r="CB365" i="1" s="1"/>
  <c r="AW365" i="1" s="1"/>
  <c r="BS369" i="1"/>
  <c r="AT369" i="1" s="1"/>
  <c r="AU369" i="1" s="1"/>
  <c r="AR340" i="1"/>
  <c r="BR309" i="1"/>
  <c r="BW309" i="1" s="1"/>
  <c r="BS309" i="1" s="1"/>
  <c r="AT309" i="1" s="1"/>
  <c r="AU309" i="1" s="1"/>
  <c r="AQ346" i="1"/>
  <c r="AV351" i="1"/>
  <c r="AR355" i="1"/>
  <c r="AS355" i="1" s="1"/>
  <c r="BU355" i="1"/>
  <c r="BX355" i="1" s="1"/>
  <c r="CB355" i="1" s="1"/>
  <c r="AW355" i="1" s="1"/>
  <c r="CG356" i="1"/>
  <c r="CH356" i="1" s="1"/>
  <c r="AR357" i="1"/>
  <c r="BE357" i="1" s="1"/>
  <c r="BR357" i="1"/>
  <c r="BW357" i="1" s="1"/>
  <c r="BS357" i="1" s="1"/>
  <c r="AT357" i="1" s="1"/>
  <c r="AU357" i="1" s="1"/>
  <c r="CG357" i="1"/>
  <c r="CH357" i="1" s="1"/>
  <c r="AR361" i="1"/>
  <c r="AV361" i="1"/>
  <c r="AP363" i="1"/>
  <c r="BA363" i="1" s="1"/>
  <c r="AO364" i="1"/>
  <c r="AX364" i="1" s="1"/>
  <c r="AS365" i="1"/>
  <c r="CG366" i="1"/>
  <c r="CH366" i="1" s="1"/>
  <c r="BE367" i="1"/>
  <c r="AO369" i="1"/>
  <c r="AX369" i="1" s="1"/>
  <c r="AR372" i="1"/>
  <c r="BR373" i="1"/>
  <c r="BW373" i="1" s="1"/>
  <c r="AR380" i="1"/>
  <c r="BE380" i="1" s="1"/>
  <c r="BR305" i="1"/>
  <c r="BW305" i="1" s="1"/>
  <c r="AS366" i="1"/>
  <c r="AQ382" i="1"/>
  <c r="AR382" i="1"/>
  <c r="AR391" i="1"/>
  <c r="AQ391" i="1"/>
  <c r="BE407" i="1"/>
  <c r="AS407" i="1"/>
  <c r="BR321" i="1"/>
  <c r="BW321" i="1" s="1"/>
  <c r="AQ343" i="1"/>
  <c r="AQ350" i="1"/>
  <c r="AO352" i="1"/>
  <c r="AX352" i="1" s="1"/>
  <c r="AQ352" i="1"/>
  <c r="BU353" i="1"/>
  <c r="BX353" i="1" s="1"/>
  <c r="CB353" i="1" s="1"/>
  <c r="AW353" i="1" s="1"/>
  <c r="AO360" i="1"/>
  <c r="AX360" i="1" s="1"/>
  <c r="CG365" i="1"/>
  <c r="CH365" i="1" s="1"/>
  <c r="BU373" i="1"/>
  <c r="BX373" i="1" s="1"/>
  <c r="CB373" i="1" s="1"/>
  <c r="AW373" i="1" s="1"/>
  <c r="AP374" i="1"/>
  <c r="BA374" i="1" s="1"/>
  <c r="AV376" i="1"/>
  <c r="AS406" i="1"/>
  <c r="BE406" i="1"/>
  <c r="AQ342" i="1"/>
  <c r="CG349" i="1"/>
  <c r="CH349" i="1" s="1"/>
  <c r="AQ354" i="1"/>
  <c r="AP360" i="1"/>
  <c r="BA360" i="1" s="1"/>
  <c r="BU360" i="1"/>
  <c r="BX360" i="1" s="1"/>
  <c r="CB360" i="1" s="1"/>
  <c r="AW360" i="1" s="1"/>
  <c r="CG367" i="1"/>
  <c r="CH367" i="1" s="1"/>
  <c r="AR374" i="1"/>
  <c r="AQ374" i="1"/>
  <c r="AV358" i="1"/>
  <c r="AO359" i="1"/>
  <c r="AX359" i="1" s="1"/>
  <c r="AQ359" i="1"/>
  <c r="CG359" i="1"/>
  <c r="CH359" i="1" s="1"/>
  <c r="BR365" i="1"/>
  <c r="BW365" i="1" s="1"/>
  <c r="AV369" i="1"/>
  <c r="AO373" i="1"/>
  <c r="AX373" i="1" s="1"/>
  <c r="CG373" i="1"/>
  <c r="CH373" i="1" s="1"/>
  <c r="BR313" i="1"/>
  <c r="BW313" i="1" s="1"/>
  <c r="AR356" i="1"/>
  <c r="AV375" i="1"/>
  <c r="AO381" i="1"/>
  <c r="AX381" i="1" s="1"/>
  <c r="BS388" i="1"/>
  <c r="AT388" i="1" s="1"/>
  <c r="AU388" i="1" s="1"/>
  <c r="AQ364" i="1"/>
  <c r="AQ372" i="1"/>
  <c r="AP375" i="1"/>
  <c r="BA375" i="1" s="1"/>
  <c r="AS375" i="1"/>
  <c r="AP376" i="1"/>
  <c r="BA376" i="1" s="1"/>
  <c r="AS381" i="1"/>
  <c r="BU385" i="1"/>
  <c r="BX385" i="1" s="1"/>
  <c r="CB385" i="1" s="1"/>
  <c r="AW385" i="1" s="1"/>
  <c r="AR390" i="1"/>
  <c r="AS390" i="1" s="1"/>
  <c r="AP392" i="1"/>
  <c r="BA392" i="1" s="1"/>
  <c r="AR377" i="1"/>
  <c r="AR378" i="1"/>
  <c r="AQ384" i="1"/>
  <c r="AR384" i="1"/>
  <c r="AP387" i="1"/>
  <c r="BA387" i="1" s="1"/>
  <c r="AR389" i="1"/>
  <c r="AS389" i="1" s="1"/>
  <c r="AQ362" i="1"/>
  <c r="AQ370" i="1"/>
  <c r="BE371" i="1"/>
  <c r="BU375" i="1"/>
  <c r="BX375" i="1" s="1"/>
  <c r="CB375" i="1" s="1"/>
  <c r="AW375" i="1" s="1"/>
  <c r="CG383" i="1"/>
  <c r="CH383" i="1" s="1"/>
  <c r="AR385" i="1"/>
  <c r="AV387" i="1"/>
  <c r="AV390" i="1"/>
  <c r="BU396" i="1"/>
  <c r="BX396" i="1" s="1"/>
  <c r="CB396" i="1" s="1"/>
  <c r="AW396" i="1" s="1"/>
  <c r="AQ361" i="1"/>
  <c r="AQ369" i="1"/>
  <c r="AV382" i="1"/>
  <c r="AP384" i="1"/>
  <c r="BA384" i="1" s="1"/>
  <c r="CG384" i="1"/>
  <c r="CH384" i="1" s="1"/>
  <c r="AR386" i="1"/>
  <c r="BE386" i="1" s="1"/>
  <c r="AV388" i="1"/>
  <c r="AR392" i="1"/>
  <c r="AP397" i="1"/>
  <c r="BA397" i="1" s="1"/>
  <c r="AR403" i="1"/>
  <c r="BS406" i="1"/>
  <c r="AT406" i="1" s="1"/>
  <c r="AU406" i="1" s="1"/>
  <c r="AQ368" i="1"/>
  <c r="BU383" i="1"/>
  <c r="BX383" i="1" s="1"/>
  <c r="CB383" i="1" s="1"/>
  <c r="AW383" i="1" s="1"/>
  <c r="CB393" i="1"/>
  <c r="AW393" i="1" s="1"/>
  <c r="AR410" i="1"/>
  <c r="AQ410" i="1"/>
  <c r="AO374" i="1"/>
  <c r="AX374" i="1" s="1"/>
  <c r="AV381" i="1"/>
  <c r="AO382" i="1"/>
  <c r="AX382" i="1" s="1"/>
  <c r="AR383" i="1"/>
  <c r="AQ383" i="1"/>
  <c r="AS393" i="1"/>
  <c r="CG409" i="1"/>
  <c r="CH409" i="1" s="1"/>
  <c r="CG390" i="1"/>
  <c r="CH390" i="1" s="1"/>
  <c r="BR391" i="1"/>
  <c r="BW391" i="1" s="1"/>
  <c r="CG391" i="1"/>
  <c r="CH391" i="1" s="1"/>
  <c r="AO398" i="1"/>
  <c r="AX398" i="1" s="1"/>
  <c r="AP399" i="1"/>
  <c r="BA399" i="1" s="1"/>
  <c r="AQ400" i="1"/>
  <c r="AR401" i="1"/>
  <c r="AS401" i="1" s="1"/>
  <c r="AV405" i="1"/>
  <c r="CG411" i="1"/>
  <c r="CH411" i="1" s="1"/>
  <c r="AR412" i="1"/>
  <c r="AO406" i="1"/>
  <c r="AX406" i="1" s="1"/>
  <c r="AP407" i="1"/>
  <c r="BA407" i="1" s="1"/>
  <c r="AQ408" i="1"/>
  <c r="AR409" i="1"/>
  <c r="BE409" i="1" s="1"/>
  <c r="AO414" i="1"/>
  <c r="AX414" i="1" s="1"/>
  <c r="AQ377" i="1"/>
  <c r="AV385" i="1"/>
  <c r="AO386" i="1"/>
  <c r="AX386" i="1" s="1"/>
  <c r="AQ387" i="1"/>
  <c r="BU387" i="1"/>
  <c r="BX387" i="1" s="1"/>
  <c r="CB387" i="1" s="1"/>
  <c r="AW387" i="1" s="1"/>
  <c r="CG387" i="1"/>
  <c r="CH387" i="1" s="1"/>
  <c r="AR388" i="1"/>
  <c r="AQ394" i="1"/>
  <c r="AP395" i="1"/>
  <c r="BA395" i="1" s="1"/>
  <c r="AR397" i="1"/>
  <c r="BU399" i="1"/>
  <c r="BX399" i="1" s="1"/>
  <c r="CB399" i="1" s="1"/>
  <c r="AW399" i="1" s="1"/>
  <c r="CG406" i="1"/>
  <c r="CH406" i="1" s="1"/>
  <c r="BR407" i="1"/>
  <c r="BW407" i="1" s="1"/>
  <c r="CG407" i="1"/>
  <c r="CH407" i="1" s="1"/>
  <c r="AP411" i="1"/>
  <c r="BA411" i="1" s="1"/>
  <c r="AP383" i="1"/>
  <c r="BA383" i="1" s="1"/>
  <c r="AV384" i="1"/>
  <c r="AP386" i="1"/>
  <c r="BA386" i="1" s="1"/>
  <c r="AV393" i="1"/>
  <c r="AO394" i="1"/>
  <c r="AX394" i="1" s="1"/>
  <c r="AQ395" i="1"/>
  <c r="BU395" i="1"/>
  <c r="BX395" i="1" s="1"/>
  <c r="CB395" i="1" s="1"/>
  <c r="AW395" i="1" s="1"/>
  <c r="CG395" i="1"/>
  <c r="CH395" i="1" s="1"/>
  <c r="AR396" i="1"/>
  <c r="AQ402" i="1"/>
  <c r="AP403" i="1"/>
  <c r="BA403" i="1" s="1"/>
  <c r="AR405" i="1"/>
  <c r="BE405" i="1" s="1"/>
  <c r="BU407" i="1"/>
  <c r="BX407" i="1" s="1"/>
  <c r="CB407" i="1" s="1"/>
  <c r="AW407" i="1" s="1"/>
  <c r="AQ411" i="1"/>
  <c r="AR414" i="1"/>
  <c r="AO385" i="1"/>
  <c r="AX385" i="1" s="1"/>
  <c r="AP394" i="1"/>
  <c r="BA394" i="1" s="1"/>
  <c r="AV401" i="1"/>
  <c r="AO402" i="1"/>
  <c r="AX402" i="1" s="1"/>
  <c r="AQ403" i="1"/>
  <c r="BU403" i="1"/>
  <c r="BX403" i="1" s="1"/>
  <c r="CB403" i="1" s="1"/>
  <c r="AW403" i="1" s="1"/>
  <c r="CG403" i="1"/>
  <c r="CH403" i="1" s="1"/>
  <c r="AR404" i="1"/>
  <c r="AO411" i="1"/>
  <c r="AX411" i="1" s="1"/>
  <c r="AP413" i="1"/>
  <c r="BA413" i="1" s="1"/>
  <c r="BU386" i="1"/>
  <c r="BX386" i="1" s="1"/>
  <c r="CB386" i="1" s="1"/>
  <c r="AW386" i="1" s="1"/>
  <c r="AO393" i="1"/>
  <c r="AX393" i="1" s="1"/>
  <c r="AV400" i="1"/>
  <c r="AP402" i="1"/>
  <c r="BA402" i="1" s="1"/>
  <c r="AV409" i="1"/>
  <c r="AO410" i="1"/>
  <c r="AX410" i="1" s="1"/>
  <c r="BU394" i="1"/>
  <c r="BX394" i="1" s="1"/>
  <c r="CB394" i="1" s="1"/>
  <c r="AW394" i="1" s="1"/>
  <c r="AO401" i="1"/>
  <c r="AX401" i="1" s="1"/>
  <c r="BS401" i="1"/>
  <c r="AT401" i="1" s="1"/>
  <c r="AU401" i="1" s="1"/>
  <c r="AV408" i="1"/>
  <c r="AP410" i="1"/>
  <c r="BA410" i="1" s="1"/>
  <c r="AQ388" i="1"/>
  <c r="AQ396" i="1"/>
  <c r="AQ404" i="1"/>
  <c r="AQ412" i="1"/>
  <c r="AP306" i="1"/>
  <c r="BA306" i="1" s="1"/>
  <c r="AQ306" i="1"/>
  <c r="AR306" i="1"/>
  <c r="AO301" i="1"/>
  <c r="AX301" i="1" s="1"/>
  <c r="AO305" i="1"/>
  <c r="AX305" i="1" s="1"/>
  <c r="AR301" i="1"/>
  <c r="BE301" i="1" s="1"/>
  <c r="CB302" i="1"/>
  <c r="AW302" i="1" s="1"/>
  <c r="BE303" i="1"/>
  <c r="AR304" i="1"/>
  <c r="BE304" i="1" s="1"/>
  <c r="BU305" i="1"/>
  <c r="BX305" i="1" s="1"/>
  <c r="CB305" i="1" s="1"/>
  <c r="AW305" i="1" s="1"/>
  <c r="CB301" i="1"/>
  <c r="AW301" i="1" s="1"/>
  <c r="AR331" i="1"/>
  <c r="AS331" i="1" s="1"/>
  <c r="AQ302" i="1"/>
  <c r="AV307" i="1"/>
  <c r="AR310" i="1"/>
  <c r="AV312" i="1"/>
  <c r="AR313" i="1"/>
  <c r="AR314" i="1"/>
  <c r="BU314" i="1"/>
  <c r="BX314" i="1" s="1"/>
  <c r="CB314" i="1" s="1"/>
  <c r="AW314" i="1" s="1"/>
  <c r="AR316" i="1"/>
  <c r="AP317" i="1"/>
  <c r="BA317" i="1" s="1"/>
  <c r="CG318" i="1"/>
  <c r="CH318" i="1" s="1"/>
  <c r="AQ319" i="1"/>
  <c r="AP322" i="1"/>
  <c r="BA322" i="1" s="1"/>
  <c r="BU325" i="1"/>
  <c r="BX325" i="1" s="1"/>
  <c r="CB325" i="1" s="1"/>
  <c r="AW325" i="1" s="1"/>
  <c r="AR328" i="1"/>
  <c r="CG330" i="1"/>
  <c r="CH330" i="1" s="1"/>
  <c r="AO332" i="1"/>
  <c r="AX332" i="1" s="1"/>
  <c r="AQ333" i="1"/>
  <c r="AP334" i="1"/>
  <c r="BA334" i="1" s="1"/>
  <c r="AV335" i="1"/>
  <c r="BU337" i="1"/>
  <c r="BX337" i="1" s="1"/>
  <c r="CB337" i="1" s="1"/>
  <c r="AW337" i="1" s="1"/>
  <c r="AR320" i="1"/>
  <c r="AP326" i="1"/>
  <c r="BA326" i="1" s="1"/>
  <c r="AO308" i="1"/>
  <c r="AX308" i="1" s="1"/>
  <c r="AO309" i="1"/>
  <c r="AX309" i="1" s="1"/>
  <c r="AO310" i="1"/>
  <c r="AX310" i="1" s="1"/>
  <c r="BU310" i="1"/>
  <c r="BX310" i="1" s="1"/>
  <c r="CB310" i="1" s="1"/>
  <c r="AW310" i="1" s="1"/>
  <c r="BU311" i="1"/>
  <c r="BX311" i="1" s="1"/>
  <c r="CB311" i="1" s="1"/>
  <c r="AW311" i="1" s="1"/>
  <c r="AO313" i="1"/>
  <c r="AX313" i="1" s="1"/>
  <c r="AR322" i="1"/>
  <c r="BE322" i="1" s="1"/>
  <c r="AR324" i="1"/>
  <c r="AS324" i="1" s="1"/>
  <c r="CG326" i="1"/>
  <c r="CH326" i="1" s="1"/>
  <c r="AQ327" i="1"/>
  <c r="BU333" i="1"/>
  <c r="BX333" i="1" s="1"/>
  <c r="CB333" i="1" s="1"/>
  <c r="AW333" i="1" s="1"/>
  <c r="AR336" i="1"/>
  <c r="CG338" i="1"/>
  <c r="CH338" i="1" s="1"/>
  <c r="BR107" i="1"/>
  <c r="BW107" i="1" s="1"/>
  <c r="CB312" i="1"/>
  <c r="AW312" i="1" s="1"/>
  <c r="CG313" i="1"/>
  <c r="CH313" i="1" s="1"/>
  <c r="AO318" i="1"/>
  <c r="AX318" i="1" s="1"/>
  <c r="BU318" i="1"/>
  <c r="BX318" i="1" s="1"/>
  <c r="CB318" i="1" s="1"/>
  <c r="AW318" i="1" s="1"/>
  <c r="BU319" i="1"/>
  <c r="BX319" i="1" s="1"/>
  <c r="CB319" i="1" s="1"/>
  <c r="AW319" i="1" s="1"/>
  <c r="BS323" i="1"/>
  <c r="AT323" i="1" s="1"/>
  <c r="AU323" i="1" s="1"/>
  <c r="CG323" i="1"/>
  <c r="CH323" i="1" s="1"/>
  <c r="AR326" i="1"/>
  <c r="AV328" i="1"/>
  <c r="AR329" i="1"/>
  <c r="BU330" i="1"/>
  <c r="BX330" i="1" s="1"/>
  <c r="CB330" i="1" s="1"/>
  <c r="AW330" i="1" s="1"/>
  <c r="AP333" i="1"/>
  <c r="BA333" i="1" s="1"/>
  <c r="CG334" i="1"/>
  <c r="CH334" i="1" s="1"/>
  <c r="BE335" i="1"/>
  <c r="AP338" i="1"/>
  <c r="BA338" i="1" s="1"/>
  <c r="AO337" i="1"/>
  <c r="AX337" i="1" s="1"/>
  <c r="AR307" i="1"/>
  <c r="BE307" i="1" s="1"/>
  <c r="CG307" i="1"/>
  <c r="CH307" i="1" s="1"/>
  <c r="CG309" i="1"/>
  <c r="CH309" i="1" s="1"/>
  <c r="AP311" i="1"/>
  <c r="BA311" i="1" s="1"/>
  <c r="AQ315" i="1"/>
  <c r="BR316" i="1"/>
  <c r="BW316" i="1" s="1"/>
  <c r="AV317" i="1"/>
  <c r="AO325" i="1"/>
  <c r="AX325" i="1" s="1"/>
  <c r="AO326" i="1"/>
  <c r="AX326" i="1" s="1"/>
  <c r="BU326" i="1"/>
  <c r="BX326" i="1" s="1"/>
  <c r="CB326" i="1" s="1"/>
  <c r="AW326" i="1" s="1"/>
  <c r="BU327" i="1"/>
  <c r="BX327" i="1" s="1"/>
  <c r="CB327" i="1" s="1"/>
  <c r="AW327" i="1" s="1"/>
  <c r="BS328" i="1"/>
  <c r="AT328" i="1" s="1"/>
  <c r="AU328" i="1" s="1"/>
  <c r="CG331" i="1"/>
  <c r="CH331" i="1" s="1"/>
  <c r="AR334" i="1"/>
  <c r="AR337" i="1"/>
  <c r="AS337" i="1" s="1"/>
  <c r="AR338" i="1"/>
  <c r="BU338" i="1"/>
  <c r="BX338" i="1" s="1"/>
  <c r="CB338" i="1" s="1"/>
  <c r="AW338" i="1" s="1"/>
  <c r="AO329" i="1"/>
  <c r="AX329" i="1" s="1"/>
  <c r="AR311" i="1"/>
  <c r="BE311" i="1" s="1"/>
  <c r="AO312" i="1"/>
  <c r="AX312" i="1" s="1"/>
  <c r="AP314" i="1"/>
  <c r="BA314" i="1" s="1"/>
  <c r="CG317" i="1"/>
  <c r="CH317" i="1" s="1"/>
  <c r="AQ318" i="1"/>
  <c r="AP319" i="1"/>
  <c r="BA319" i="1" s="1"/>
  <c r="AQ323" i="1"/>
  <c r="BR324" i="1"/>
  <c r="BW324" i="1" s="1"/>
  <c r="BS324" i="1" s="1"/>
  <c r="AT324" i="1" s="1"/>
  <c r="AU324" i="1" s="1"/>
  <c r="AV325" i="1"/>
  <c r="CG329" i="1"/>
  <c r="CH329" i="1" s="1"/>
  <c r="AO333" i="1"/>
  <c r="AX333" i="1" s="1"/>
  <c r="AO334" i="1"/>
  <c r="AX334" i="1" s="1"/>
  <c r="BU334" i="1"/>
  <c r="BX334" i="1" s="1"/>
  <c r="CB334" i="1" s="1"/>
  <c r="AW334" i="1" s="1"/>
  <c r="AQ312" i="1"/>
  <c r="AQ320" i="1"/>
  <c r="AQ328" i="1"/>
  <c r="AQ336" i="1"/>
  <c r="AR98" i="1"/>
  <c r="AQ100" i="1"/>
  <c r="AR101" i="1"/>
  <c r="AP109" i="1"/>
  <c r="BA109" i="1" s="1"/>
  <c r="AR120" i="1"/>
  <c r="AV120" i="1"/>
  <c r="AP121" i="1"/>
  <c r="BA121" i="1" s="1"/>
  <c r="AR123" i="1"/>
  <c r="BR127" i="1"/>
  <c r="BW127" i="1" s="1"/>
  <c r="BR130" i="1"/>
  <c r="BW130" i="1" s="1"/>
  <c r="BR136" i="1"/>
  <c r="BW136" i="1" s="1"/>
  <c r="AQ138" i="1"/>
  <c r="AQ152" i="1"/>
  <c r="AP153" i="1"/>
  <c r="BA153" i="1" s="1"/>
  <c r="BR156" i="1"/>
  <c r="BW156" i="1" s="1"/>
  <c r="CG156" i="1"/>
  <c r="CH156" i="1" s="1"/>
  <c r="CG157" i="1"/>
  <c r="CH157" i="1" s="1"/>
  <c r="BU158" i="1"/>
  <c r="BX158" i="1" s="1"/>
  <c r="CB158" i="1" s="1"/>
  <c r="AW158" i="1" s="1"/>
  <c r="BU94" i="1"/>
  <c r="BX94" i="1" s="1"/>
  <c r="CB94" i="1" s="1"/>
  <c r="AW94" i="1" s="1"/>
  <c r="CG97" i="1"/>
  <c r="CH97" i="1" s="1"/>
  <c r="BR99" i="1"/>
  <c r="BW99" i="1" s="1"/>
  <c r="BU101" i="1"/>
  <c r="BX101" i="1" s="1"/>
  <c r="CB101" i="1" s="1"/>
  <c r="AW101" i="1" s="1"/>
  <c r="BR102" i="1"/>
  <c r="BW102" i="1" s="1"/>
  <c r="BR106" i="1"/>
  <c r="BW106" i="1" s="1"/>
  <c r="AR108" i="1"/>
  <c r="AV108" i="1"/>
  <c r="CG112" i="1"/>
  <c r="CH112" i="1" s="1"/>
  <c r="AQ113" i="1"/>
  <c r="AO114" i="1"/>
  <c r="AX114" i="1" s="1"/>
  <c r="BU114" i="1"/>
  <c r="BX114" i="1" s="1"/>
  <c r="AR124" i="1"/>
  <c r="AV134" i="1"/>
  <c r="CG134" i="1"/>
  <c r="CH134" i="1" s="1"/>
  <c r="CG137" i="1"/>
  <c r="CH137" i="1" s="1"/>
  <c r="CG141" i="1"/>
  <c r="CH141" i="1" s="1"/>
  <c r="BR143" i="1"/>
  <c r="BW143" i="1" s="1"/>
  <c r="BR153" i="1"/>
  <c r="BW153" i="1" s="1"/>
  <c r="AP159" i="1"/>
  <c r="BA159" i="1" s="1"/>
  <c r="BR159" i="1"/>
  <c r="BW159" i="1" s="1"/>
  <c r="BR162" i="1"/>
  <c r="BW162" i="1" s="1"/>
  <c r="CG163" i="1"/>
  <c r="CH163" i="1" s="1"/>
  <c r="AP148" i="1"/>
  <c r="BA148" i="1" s="1"/>
  <c r="AO150" i="1"/>
  <c r="AX150" i="1" s="1"/>
  <c r="BU161" i="1"/>
  <c r="BX161" i="1" s="1"/>
  <c r="CB161" i="1" s="1"/>
  <c r="AW161" i="1" s="1"/>
  <c r="AV94" i="1"/>
  <c r="BR103" i="1"/>
  <c r="BW103" i="1" s="1"/>
  <c r="AV110" i="1"/>
  <c r="CG114" i="1"/>
  <c r="CH114" i="1" s="1"/>
  <c r="AV116" i="1"/>
  <c r="BR122" i="1"/>
  <c r="BW122" i="1" s="1"/>
  <c r="AQ124" i="1"/>
  <c r="AS124" i="1" s="1"/>
  <c r="BR125" i="1"/>
  <c r="BW125" i="1" s="1"/>
  <c r="AP131" i="1"/>
  <c r="BA131" i="1" s="1"/>
  <c r="AP135" i="1"/>
  <c r="BA135" i="1" s="1"/>
  <c r="BU145" i="1"/>
  <c r="BX145" i="1" s="1"/>
  <c r="CB145" i="1" s="1"/>
  <c r="AW145" i="1" s="1"/>
  <c r="AO152" i="1"/>
  <c r="AX152" i="1" s="1"/>
  <c r="BR154" i="1"/>
  <c r="BW154" i="1" s="1"/>
  <c r="CG155" i="1"/>
  <c r="CH155" i="1" s="1"/>
  <c r="BR157" i="1"/>
  <c r="BW157" i="1" s="1"/>
  <c r="AO160" i="1"/>
  <c r="AX160" i="1" s="1"/>
  <c r="AQ160" i="1"/>
  <c r="AV160" i="1"/>
  <c r="AR162" i="1"/>
  <c r="AQ96" i="1"/>
  <c r="CG98" i="1"/>
  <c r="CH98" i="1" s="1"/>
  <c r="AO100" i="1"/>
  <c r="AX100" i="1" s="1"/>
  <c r="BR100" i="1"/>
  <c r="BW100" i="1" s="1"/>
  <c r="BU102" i="1"/>
  <c r="BX102" i="1" s="1"/>
  <c r="CB102" i="1" s="1"/>
  <c r="AW102" i="1" s="1"/>
  <c r="AV104" i="1"/>
  <c r="AO116" i="1"/>
  <c r="AX116" i="1" s="1"/>
  <c r="AR119" i="1"/>
  <c r="AP122" i="1"/>
  <c r="BA122" i="1" s="1"/>
  <c r="CG132" i="1"/>
  <c r="CH132" i="1" s="1"/>
  <c r="AO143" i="1"/>
  <c r="AX143" i="1" s="1"/>
  <c r="AV144" i="1"/>
  <c r="AV151" i="1"/>
  <c r="BU153" i="1"/>
  <c r="BX153" i="1" s="1"/>
  <c r="CB153" i="1" s="1"/>
  <c r="AW153" i="1" s="1"/>
  <c r="BU156" i="1"/>
  <c r="BX156" i="1" s="1"/>
  <c r="CB156" i="1" s="1"/>
  <c r="AW156" i="1" s="1"/>
  <c r="BR94" i="1"/>
  <c r="BW94" i="1" s="1"/>
  <c r="AR103" i="1"/>
  <c r="BU109" i="1"/>
  <c r="BX109" i="1" s="1"/>
  <c r="CB109" i="1" s="1"/>
  <c r="AW109" i="1" s="1"/>
  <c r="CG111" i="1"/>
  <c r="CH111" i="1" s="1"/>
  <c r="AR112" i="1"/>
  <c r="AR125" i="1"/>
  <c r="CG127" i="1"/>
  <c r="CH127" i="1" s="1"/>
  <c r="BR132" i="1"/>
  <c r="BW132" i="1" s="1"/>
  <c r="AO134" i="1"/>
  <c r="AX134" i="1" s="1"/>
  <c r="AP145" i="1"/>
  <c r="BA145" i="1" s="1"/>
  <c r="CG149" i="1"/>
  <c r="CH149" i="1" s="1"/>
  <c r="AP151" i="1"/>
  <c r="BA151" i="1" s="1"/>
  <c r="AV152" i="1"/>
  <c r="AR154" i="1"/>
  <c r="AO158" i="1"/>
  <c r="AX158" i="1" s="1"/>
  <c r="CG158" i="1"/>
  <c r="CH158" i="1" s="1"/>
  <c r="AP161" i="1"/>
  <c r="BA161" i="1" s="1"/>
  <c r="AV98" i="1"/>
  <c r="BR101" i="1"/>
  <c r="BW101" i="1" s="1"/>
  <c r="CG106" i="1"/>
  <c r="CH106" i="1" s="1"/>
  <c r="AR110" i="1"/>
  <c r="CG121" i="1"/>
  <c r="CH121" i="1" s="1"/>
  <c r="BR126" i="1"/>
  <c r="BW126" i="1" s="1"/>
  <c r="AO129" i="1"/>
  <c r="AX129" i="1" s="1"/>
  <c r="AV129" i="1"/>
  <c r="BR129" i="1"/>
  <c r="BW129" i="1" s="1"/>
  <c r="BR138" i="1"/>
  <c r="BW138" i="1" s="1"/>
  <c r="AO145" i="1"/>
  <c r="AX145" i="1" s="1"/>
  <c r="BR148" i="1"/>
  <c r="BW148" i="1" s="1"/>
  <c r="BR155" i="1"/>
  <c r="BW155" i="1" s="1"/>
  <c r="AP158" i="1"/>
  <c r="BA158" i="1" s="1"/>
  <c r="AV158" i="1"/>
  <c r="BR158" i="1"/>
  <c r="BW158" i="1" s="1"/>
  <c r="BU160" i="1"/>
  <c r="BX160" i="1" s="1"/>
  <c r="CB160" i="1" s="1"/>
  <c r="AW160" i="1" s="1"/>
  <c r="AO161" i="1"/>
  <c r="AX161" i="1" s="1"/>
  <c r="BR164" i="1"/>
  <c r="BW164" i="1" s="1"/>
  <c r="BS164" i="1" s="1"/>
  <c r="AT164" i="1" s="1"/>
  <c r="AU164" i="1" s="1"/>
  <c r="AP95" i="1"/>
  <c r="BA95" i="1" s="1"/>
  <c r="AO97" i="1"/>
  <c r="AX97" i="1" s="1"/>
  <c r="BU99" i="1"/>
  <c r="BX99" i="1" s="1"/>
  <c r="CB99" i="1" s="1"/>
  <c r="AW99" i="1" s="1"/>
  <c r="AO103" i="1"/>
  <c r="AX103" i="1" s="1"/>
  <c r="BR104" i="1"/>
  <c r="BW104" i="1" s="1"/>
  <c r="BU106" i="1"/>
  <c r="BX106" i="1" s="1"/>
  <c r="CB106" i="1" s="1"/>
  <c r="AW106" i="1" s="1"/>
  <c r="BU108" i="1"/>
  <c r="BX108" i="1" s="1"/>
  <c r="CB108" i="1" s="1"/>
  <c r="AW108" i="1" s="1"/>
  <c r="AQ109" i="1"/>
  <c r="CG109" i="1"/>
  <c r="CH109" i="1" s="1"/>
  <c r="AQ111" i="1"/>
  <c r="AS111" i="1" s="1"/>
  <c r="BR113" i="1"/>
  <c r="BW113" i="1" s="1"/>
  <c r="BR116" i="1"/>
  <c r="BW116" i="1" s="1"/>
  <c r="AQ119" i="1"/>
  <c r="AS119" i="1" s="1"/>
  <c r="BU120" i="1"/>
  <c r="BX120" i="1" s="1"/>
  <c r="CB120" i="1" s="1"/>
  <c r="AW120" i="1" s="1"/>
  <c r="AQ122" i="1"/>
  <c r="AS122" i="1" s="1"/>
  <c r="AV122" i="1"/>
  <c r="BU123" i="1"/>
  <c r="BX123" i="1" s="1"/>
  <c r="CB123" i="1" s="1"/>
  <c r="AW123" i="1" s="1"/>
  <c r="AP124" i="1"/>
  <c r="BA124" i="1" s="1"/>
  <c r="AV124" i="1"/>
  <c r="AP125" i="1"/>
  <c r="BA125" i="1" s="1"/>
  <c r="BU127" i="1"/>
  <c r="BX127" i="1" s="1"/>
  <c r="CB127" i="1" s="1"/>
  <c r="AW127" i="1" s="1"/>
  <c r="CG130" i="1"/>
  <c r="CH130" i="1" s="1"/>
  <c r="BU132" i="1"/>
  <c r="BX132" i="1" s="1"/>
  <c r="CB132" i="1" s="1"/>
  <c r="AW132" i="1" s="1"/>
  <c r="BU134" i="1"/>
  <c r="BX134" i="1" s="1"/>
  <c r="CB134" i="1" s="1"/>
  <c r="AW134" i="1" s="1"/>
  <c r="CG135" i="1"/>
  <c r="CH135" i="1" s="1"/>
  <c r="BU136" i="1"/>
  <c r="BX136" i="1" s="1"/>
  <c r="CB136" i="1" s="1"/>
  <c r="AW136" i="1" s="1"/>
  <c r="AO137" i="1"/>
  <c r="AX137" i="1" s="1"/>
  <c r="BR139" i="1"/>
  <c r="BW139" i="1" s="1"/>
  <c r="BU144" i="1"/>
  <c r="BX144" i="1" s="1"/>
  <c r="CB144" i="1" s="1"/>
  <c r="AW144" i="1" s="1"/>
  <c r="AV148" i="1"/>
  <c r="BU149" i="1"/>
  <c r="BX149" i="1" s="1"/>
  <c r="CB149" i="1" s="1"/>
  <c r="AW149" i="1" s="1"/>
  <c r="BU152" i="1"/>
  <c r="BX152" i="1" s="1"/>
  <c r="CB152" i="1" s="1"/>
  <c r="AW152" i="1" s="1"/>
  <c r="AO153" i="1"/>
  <c r="AX153" i="1" s="1"/>
  <c r="AQ154" i="1"/>
  <c r="AS154" i="1" s="1"/>
  <c r="AO157" i="1"/>
  <c r="AX157" i="1" s="1"/>
  <c r="AQ162" i="1"/>
  <c r="AO163" i="1"/>
  <c r="AX163" i="1" s="1"/>
  <c r="AQ116" i="1"/>
  <c r="AV128" i="1"/>
  <c r="CG133" i="1"/>
  <c r="CH133" i="1" s="1"/>
  <c r="AR137" i="1"/>
  <c r="AP156" i="1"/>
  <c r="BA156" i="1" s="1"/>
  <c r="AP157" i="1"/>
  <c r="BA157" i="1" s="1"/>
  <c r="CG94" i="1"/>
  <c r="CH94" i="1" s="1"/>
  <c r="AV96" i="1"/>
  <c r="CG96" i="1"/>
  <c r="CH96" i="1" s="1"/>
  <c r="AQ101" i="1"/>
  <c r="AQ108" i="1"/>
  <c r="BE108" i="1" s="1"/>
  <c r="AR109" i="1"/>
  <c r="AS109" i="1" s="1"/>
  <c r="AV109" i="1"/>
  <c r="BU110" i="1"/>
  <c r="BX110" i="1" s="1"/>
  <c r="CB110" i="1" s="1"/>
  <c r="AW110" i="1" s="1"/>
  <c r="AP111" i="1"/>
  <c r="BA111" i="1" s="1"/>
  <c r="AV111" i="1"/>
  <c r="AP112" i="1"/>
  <c r="BA112" i="1" s="1"/>
  <c r="AR113" i="1"/>
  <c r="AO117" i="1"/>
  <c r="AX117" i="1" s="1"/>
  <c r="AQ117" i="1"/>
  <c r="AV117" i="1"/>
  <c r="CG117" i="1"/>
  <c r="CH117" i="1" s="1"/>
  <c r="AP119" i="1"/>
  <c r="BA119" i="1" s="1"/>
  <c r="AV119" i="1"/>
  <c r="AO121" i="1"/>
  <c r="AX121" i="1" s="1"/>
  <c r="AQ121" i="1"/>
  <c r="AR128" i="1"/>
  <c r="BU129" i="1"/>
  <c r="BX129" i="1" s="1"/>
  <c r="CB129" i="1" s="1"/>
  <c r="AW129" i="1" s="1"/>
  <c r="AO130" i="1"/>
  <c r="AX130" i="1" s="1"/>
  <c r="AQ130" i="1"/>
  <c r="AV130" i="1"/>
  <c r="BR131" i="1"/>
  <c r="BW131" i="1" s="1"/>
  <c r="AQ132" i="1"/>
  <c r="AS132" i="1" s="1"/>
  <c r="AR133" i="1"/>
  <c r="BR133" i="1"/>
  <c r="BW133" i="1" s="1"/>
  <c r="AR135" i="1"/>
  <c r="CG136" i="1"/>
  <c r="CH136" i="1" s="1"/>
  <c r="AQ139" i="1"/>
  <c r="CG140" i="1"/>
  <c r="CH140" i="1" s="1"/>
  <c r="AR142" i="1"/>
  <c r="CG142" i="1"/>
  <c r="CH142" i="1" s="1"/>
  <c r="BU143" i="1"/>
  <c r="BX143" i="1" s="1"/>
  <c r="CB143" i="1" s="1"/>
  <c r="AW143" i="1" s="1"/>
  <c r="CG146" i="1"/>
  <c r="CH146" i="1" s="1"/>
  <c r="AO147" i="1"/>
  <c r="AX147" i="1" s="1"/>
  <c r="CG148" i="1"/>
  <c r="CH148" i="1" s="1"/>
  <c r="AV150" i="1"/>
  <c r="AQ153" i="1"/>
  <c r="AV153" i="1"/>
  <c r="AQ155" i="1"/>
  <c r="AR157" i="1"/>
  <c r="AS157" i="1" s="1"/>
  <c r="BU159" i="1"/>
  <c r="BX159" i="1" s="1"/>
  <c r="CB159" i="1" s="1"/>
  <c r="AW159" i="1" s="1"/>
  <c r="AQ163" i="1"/>
  <c r="BE163" i="1" s="1"/>
  <c r="AV107" i="1"/>
  <c r="AP120" i="1"/>
  <c r="BA120" i="1" s="1"/>
  <c r="AV137" i="1"/>
  <c r="AO95" i="1"/>
  <c r="AX95" i="1" s="1"/>
  <c r="AQ97" i="1"/>
  <c r="AV100" i="1"/>
  <c r="AQ102" i="1"/>
  <c r="AQ104" i="1"/>
  <c r="BU95" i="1"/>
  <c r="BX95" i="1" s="1"/>
  <c r="CB95" i="1" s="1"/>
  <c r="AW95" i="1" s="1"/>
  <c r="AO96" i="1"/>
  <c r="AX96" i="1" s="1"/>
  <c r="BR96" i="1"/>
  <c r="BW96" i="1" s="1"/>
  <c r="AO99" i="1"/>
  <c r="AX99" i="1" s="1"/>
  <c r="BU100" i="1"/>
  <c r="BX100" i="1" s="1"/>
  <c r="CB100" i="1" s="1"/>
  <c r="AW100" i="1" s="1"/>
  <c r="CG101" i="1"/>
  <c r="CH101" i="1" s="1"/>
  <c r="AV102" i="1"/>
  <c r="CG103" i="1"/>
  <c r="CH103" i="1" s="1"/>
  <c r="CG105" i="1"/>
  <c r="CH105" i="1" s="1"/>
  <c r="BU107" i="1"/>
  <c r="BX107" i="1" s="1"/>
  <c r="CB107" i="1" s="1"/>
  <c r="AW107" i="1" s="1"/>
  <c r="AO108" i="1"/>
  <c r="AX108" i="1" s="1"/>
  <c r="CG108" i="1"/>
  <c r="CH108" i="1" s="1"/>
  <c r="BU113" i="1"/>
  <c r="BX113" i="1" s="1"/>
  <c r="CB113" i="1" s="1"/>
  <c r="AW113" i="1" s="1"/>
  <c r="AP115" i="1"/>
  <c r="BA115" i="1" s="1"/>
  <c r="BU115" i="1"/>
  <c r="BX115" i="1" s="1"/>
  <c r="CB115" i="1" s="1"/>
  <c r="AW115" i="1" s="1"/>
  <c r="AP116" i="1"/>
  <c r="BA116" i="1" s="1"/>
  <c r="BR117" i="1"/>
  <c r="BW117" i="1" s="1"/>
  <c r="BR119" i="1"/>
  <c r="BW119" i="1" s="1"/>
  <c r="CG119" i="1"/>
  <c r="CH119" i="1" s="1"/>
  <c r="AO120" i="1"/>
  <c r="AX120" i="1" s="1"/>
  <c r="AV121" i="1"/>
  <c r="BR121" i="1"/>
  <c r="BW121" i="1" s="1"/>
  <c r="CG126" i="1"/>
  <c r="CH126" i="1" s="1"/>
  <c r="BU128" i="1"/>
  <c r="BX128" i="1" s="1"/>
  <c r="CB128" i="1" s="1"/>
  <c r="AW128" i="1" s="1"/>
  <c r="AO135" i="1"/>
  <c r="AX135" i="1" s="1"/>
  <c r="BU135" i="1"/>
  <c r="BX135" i="1" s="1"/>
  <c r="CB135" i="1" s="1"/>
  <c r="AW135" i="1" s="1"/>
  <c r="BU137" i="1"/>
  <c r="BX137" i="1" s="1"/>
  <c r="CB137" i="1" s="1"/>
  <c r="AW137" i="1" s="1"/>
  <c r="AO144" i="1"/>
  <c r="AX144" i="1" s="1"/>
  <c r="AQ144" i="1"/>
  <c r="AV146" i="1"/>
  <c r="BU151" i="1"/>
  <c r="BX151" i="1" s="1"/>
  <c r="CB151" i="1" s="1"/>
  <c r="AW151" i="1" s="1"/>
  <c r="CG152" i="1"/>
  <c r="CH152" i="1" s="1"/>
  <c r="AO155" i="1"/>
  <c r="AX155" i="1" s="1"/>
  <c r="AR160" i="1"/>
  <c r="AQ141" i="1"/>
  <c r="AQ149" i="1"/>
  <c r="CB164" i="1"/>
  <c r="AW164" i="1" s="1"/>
  <c r="AO94" i="1"/>
  <c r="AX94" i="1" s="1"/>
  <c r="AQ94" i="1"/>
  <c r="AV97" i="1"/>
  <c r="AV99" i="1"/>
  <c r="AP101" i="1"/>
  <c r="BA101" i="1" s="1"/>
  <c r="AO101" i="1"/>
  <c r="AX101" i="1" s="1"/>
  <c r="AV103" i="1"/>
  <c r="AR105" i="1"/>
  <c r="AP107" i="1"/>
  <c r="BA107" i="1" s="1"/>
  <c r="AP108" i="1"/>
  <c r="BA108" i="1" s="1"/>
  <c r="CG110" i="1"/>
  <c r="CH110" i="1" s="1"/>
  <c r="AO111" i="1"/>
  <c r="AX111" i="1" s="1"/>
  <c r="BR111" i="1"/>
  <c r="BW111" i="1" s="1"/>
  <c r="AV114" i="1"/>
  <c r="BR114" i="1"/>
  <c r="BW114" i="1" s="1"/>
  <c r="CG118" i="1"/>
  <c r="CH118" i="1" s="1"/>
  <c r="AP123" i="1"/>
  <c r="BA123" i="1" s="1"/>
  <c r="BU124" i="1"/>
  <c r="BX124" i="1" s="1"/>
  <c r="CB124" i="1" s="1"/>
  <c r="AW124" i="1" s="1"/>
  <c r="AO125" i="1"/>
  <c r="AX125" i="1" s="1"/>
  <c r="AV125" i="1"/>
  <c r="AP128" i="1"/>
  <c r="BA128" i="1" s="1"/>
  <c r="AP129" i="1"/>
  <c r="BA129" i="1" s="1"/>
  <c r="AP132" i="1"/>
  <c r="BA132" i="1" s="1"/>
  <c r="AV132" i="1"/>
  <c r="AO138" i="1"/>
  <c r="AX138" i="1" s="1"/>
  <c r="AR138" i="1"/>
  <c r="BE138" i="1" s="1"/>
  <c r="AV138" i="1"/>
  <c r="AV141" i="1"/>
  <c r="BR141" i="1"/>
  <c r="BW141" i="1" s="1"/>
  <c r="AP144" i="1"/>
  <c r="BA144" i="1" s="1"/>
  <c r="AV149" i="1"/>
  <c r="BR149" i="1"/>
  <c r="BW149" i="1" s="1"/>
  <c r="BU150" i="1"/>
  <c r="BX150" i="1" s="1"/>
  <c r="CB150" i="1" s="1"/>
  <c r="AW150" i="1" s="1"/>
  <c r="AR152" i="1"/>
  <c r="AV154" i="1"/>
  <c r="BU155" i="1"/>
  <c r="BX155" i="1" s="1"/>
  <c r="CB155" i="1" s="1"/>
  <c r="AW155" i="1" s="1"/>
  <c r="AO159" i="1"/>
  <c r="AX159" i="1" s="1"/>
  <c r="CG159" i="1"/>
  <c r="CH159" i="1" s="1"/>
  <c r="AV162" i="1"/>
  <c r="AR95" i="1"/>
  <c r="AP100" i="1"/>
  <c r="BA100" i="1" s="1"/>
  <c r="CG128" i="1"/>
  <c r="CH128" i="1" s="1"/>
  <c r="AV143" i="1"/>
  <c r="AQ147" i="1"/>
  <c r="AV106" i="1"/>
  <c r="AO110" i="1"/>
  <c r="AX110" i="1" s="1"/>
  <c r="AV112" i="1"/>
  <c r="CG116" i="1"/>
  <c r="CH116" i="1" s="1"/>
  <c r="CG120" i="1"/>
  <c r="CH120" i="1" s="1"/>
  <c r="BU126" i="1"/>
  <c r="BX126" i="1" s="1"/>
  <c r="CB126" i="1" s="1"/>
  <c r="AW126" i="1" s="1"/>
  <c r="AV127" i="1"/>
  <c r="AO128" i="1"/>
  <c r="AX128" i="1" s="1"/>
  <c r="CG129" i="1"/>
  <c r="CH129" i="1" s="1"/>
  <c r="AO131" i="1"/>
  <c r="AX131" i="1" s="1"/>
  <c r="AQ131" i="1"/>
  <c r="BU133" i="1"/>
  <c r="BX133" i="1" s="1"/>
  <c r="CB133" i="1" s="1"/>
  <c r="AW133" i="1" s="1"/>
  <c r="AO136" i="1"/>
  <c r="AX136" i="1" s="1"/>
  <c r="AQ136" i="1"/>
  <c r="AV136" i="1"/>
  <c r="BU142" i="1"/>
  <c r="BX142" i="1" s="1"/>
  <c r="CB142" i="1" s="1"/>
  <c r="AW142" i="1" s="1"/>
  <c r="AP143" i="1"/>
  <c r="BA143" i="1" s="1"/>
  <c r="BU148" i="1"/>
  <c r="BX148" i="1" s="1"/>
  <c r="CB148" i="1" s="1"/>
  <c r="AW148" i="1" s="1"/>
  <c r="CG151" i="1"/>
  <c r="CH151" i="1" s="1"/>
  <c r="AO156" i="1"/>
  <c r="AX156" i="1" s="1"/>
  <c r="BU157" i="1"/>
  <c r="BX157" i="1" s="1"/>
  <c r="CB157" i="1" s="1"/>
  <c r="AW157" i="1" s="1"/>
  <c r="BU163" i="1"/>
  <c r="BX163" i="1" s="1"/>
  <c r="CB163" i="1" s="1"/>
  <c r="AW163" i="1" s="1"/>
  <c r="AO164" i="1"/>
  <c r="AX164" i="1" s="1"/>
  <c r="AP99" i="1"/>
  <c r="BA99" i="1" s="1"/>
  <c r="AP102" i="1"/>
  <c r="BA102" i="1" s="1"/>
  <c r="AV145" i="1"/>
  <c r="CG150" i="1"/>
  <c r="CH150" i="1" s="1"/>
  <c r="AQ110" i="1"/>
  <c r="AR94" i="1"/>
  <c r="AQ95" i="1"/>
  <c r="CG95" i="1"/>
  <c r="CH95" i="1" s="1"/>
  <c r="AP97" i="1"/>
  <c r="BA97" i="1" s="1"/>
  <c r="CG99" i="1"/>
  <c r="CH99" i="1" s="1"/>
  <c r="CG100" i="1"/>
  <c r="CH100" i="1" s="1"/>
  <c r="BU105" i="1"/>
  <c r="BX105" i="1" s="1"/>
  <c r="CB105" i="1" s="1"/>
  <c r="AW105" i="1" s="1"/>
  <c r="AP110" i="1"/>
  <c r="BA110" i="1" s="1"/>
  <c r="BR112" i="1"/>
  <c r="BW112" i="1" s="1"/>
  <c r="AR114" i="1"/>
  <c r="AR116" i="1"/>
  <c r="BU117" i="1"/>
  <c r="BX117" i="1" s="1"/>
  <c r="CB117" i="1" s="1"/>
  <c r="AW117" i="1" s="1"/>
  <c r="AP118" i="1"/>
  <c r="BA118" i="1" s="1"/>
  <c r="AV118" i="1"/>
  <c r="BU121" i="1"/>
  <c r="BX121" i="1" s="1"/>
  <c r="CB121" i="1" s="1"/>
  <c r="AW121" i="1" s="1"/>
  <c r="CG122" i="1"/>
  <c r="CH122" i="1" s="1"/>
  <c r="CG125" i="1"/>
  <c r="CH125" i="1" s="1"/>
  <c r="AQ126" i="1"/>
  <c r="CG131" i="1"/>
  <c r="CH131" i="1" s="1"/>
  <c r="AO132" i="1"/>
  <c r="AX132" i="1" s="1"/>
  <c r="AR134" i="1"/>
  <c r="AP136" i="1"/>
  <c r="BA136" i="1" s="1"/>
  <c r="AQ137" i="1"/>
  <c r="AP140" i="1"/>
  <c r="BA140" i="1" s="1"/>
  <c r="AR141" i="1"/>
  <c r="AO142" i="1"/>
  <c r="AX142" i="1" s="1"/>
  <c r="CG143" i="1"/>
  <c r="CH143" i="1" s="1"/>
  <c r="AR146" i="1"/>
  <c r="CG147" i="1"/>
  <c r="CH147" i="1" s="1"/>
  <c r="AR149" i="1"/>
  <c r="BR152" i="1"/>
  <c r="BW152" i="1" s="1"/>
  <c r="AP154" i="1"/>
  <c r="BA154" i="1" s="1"/>
  <c r="AR158" i="1"/>
  <c r="AP162" i="1"/>
  <c r="BA162" i="1" s="1"/>
  <c r="AP164" i="1"/>
  <c r="BA164" i="1" s="1"/>
  <c r="AP104" i="1"/>
  <c r="BA104" i="1" s="1"/>
  <c r="AS160" i="1"/>
  <c r="AO107" i="1"/>
  <c r="AX107" i="1" s="1"/>
  <c r="AQ98" i="1"/>
  <c r="AQ103" i="1"/>
  <c r="CG104" i="1"/>
  <c r="CH104" i="1" s="1"/>
  <c r="AQ105" i="1"/>
  <c r="AP114" i="1"/>
  <c r="BA114" i="1" s="1"/>
  <c r="AR115" i="1"/>
  <c r="AR117" i="1"/>
  <c r="AR118" i="1"/>
  <c r="AO119" i="1"/>
  <c r="AX119" i="1" s="1"/>
  <c r="AO127" i="1"/>
  <c r="AX127" i="1" s="1"/>
  <c r="BU97" i="1"/>
  <c r="BX97" i="1" s="1"/>
  <c r="CB97" i="1" s="1"/>
  <c r="AW97" i="1" s="1"/>
  <c r="BU98" i="1"/>
  <c r="BX98" i="1" s="1"/>
  <c r="CB98" i="1" s="1"/>
  <c r="AW98" i="1" s="1"/>
  <c r="BU103" i="1"/>
  <c r="BX103" i="1" s="1"/>
  <c r="CB103" i="1" s="1"/>
  <c r="AW103" i="1" s="1"/>
  <c r="BU111" i="1"/>
  <c r="BX111" i="1" s="1"/>
  <c r="CB111" i="1" s="1"/>
  <c r="AW111" i="1" s="1"/>
  <c r="BU112" i="1"/>
  <c r="BX112" i="1" s="1"/>
  <c r="CB112" i="1" s="1"/>
  <c r="AW112" i="1" s="1"/>
  <c r="AO113" i="1"/>
  <c r="AX113" i="1" s="1"/>
  <c r="AO122" i="1"/>
  <c r="AX122" i="1" s="1"/>
  <c r="BU130" i="1"/>
  <c r="BX130" i="1" s="1"/>
  <c r="CB130" i="1" s="1"/>
  <c r="AW130" i="1" s="1"/>
  <c r="AP98" i="1"/>
  <c r="BA98" i="1" s="1"/>
  <c r="AR99" i="1"/>
  <c r="AP103" i="1"/>
  <c r="BA103" i="1" s="1"/>
  <c r="AR104" i="1"/>
  <c r="AP106" i="1"/>
  <c r="BA106" i="1" s="1"/>
  <c r="AR107" i="1"/>
  <c r="AO112" i="1"/>
  <c r="AX112" i="1" s="1"/>
  <c r="AP113" i="1"/>
  <c r="BA113" i="1" s="1"/>
  <c r="AV113" i="1"/>
  <c r="AO104" i="1"/>
  <c r="AX104" i="1" s="1"/>
  <c r="BU104" i="1"/>
  <c r="BX104" i="1" s="1"/>
  <c r="CB104" i="1" s="1"/>
  <c r="AW104" i="1" s="1"/>
  <c r="AO105" i="1"/>
  <c r="AX105" i="1" s="1"/>
  <c r="AR106" i="1"/>
  <c r="AR96" i="1"/>
  <c r="BE96" i="1" s="1"/>
  <c r="AR100" i="1"/>
  <c r="AO102" i="1"/>
  <c r="AX102" i="1" s="1"/>
  <c r="CG102" i="1"/>
  <c r="CH102" i="1" s="1"/>
  <c r="AP105" i="1"/>
  <c r="BA105" i="1" s="1"/>
  <c r="AV105" i="1"/>
  <c r="AO106" i="1"/>
  <c r="AX106" i="1" s="1"/>
  <c r="AQ112" i="1"/>
  <c r="CB114" i="1"/>
  <c r="AW114" i="1" s="1"/>
  <c r="AO115" i="1"/>
  <c r="AX115" i="1" s="1"/>
  <c r="AR121" i="1"/>
  <c r="AQ145" i="1"/>
  <c r="AR129" i="1"/>
  <c r="AR130" i="1"/>
  <c r="BE130" i="1" s="1"/>
  <c r="AQ99" i="1"/>
  <c r="AQ107" i="1"/>
  <c r="AQ115" i="1"/>
  <c r="CG123" i="1"/>
  <c r="CH123" i="1" s="1"/>
  <c r="AO124" i="1"/>
  <c r="AX124" i="1" s="1"/>
  <c r="AO126" i="1"/>
  <c r="AX126" i="1" s="1"/>
  <c r="AR131" i="1"/>
  <c r="AS131" i="1" s="1"/>
  <c r="AQ106" i="1"/>
  <c r="AQ114" i="1"/>
  <c r="AO118" i="1"/>
  <c r="AX118" i="1" s="1"/>
  <c r="AQ118" i="1"/>
  <c r="BU119" i="1"/>
  <c r="BX119" i="1" s="1"/>
  <c r="CB119" i="1" s="1"/>
  <c r="AW119" i="1" s="1"/>
  <c r="AO123" i="1"/>
  <c r="AX123" i="1" s="1"/>
  <c r="AQ123" i="1"/>
  <c r="BR123" i="1"/>
  <c r="BW123" i="1" s="1"/>
  <c r="AQ125" i="1"/>
  <c r="AP126" i="1"/>
  <c r="BA126" i="1" s="1"/>
  <c r="AP137" i="1"/>
  <c r="BA137" i="1" s="1"/>
  <c r="BS145" i="1"/>
  <c r="AT145" i="1" s="1"/>
  <c r="AU145" i="1" s="1"/>
  <c r="AQ120" i="1"/>
  <c r="CG124" i="1"/>
  <c r="CH124" i="1" s="1"/>
  <c r="AR126" i="1"/>
  <c r="AV126" i="1"/>
  <c r="AP127" i="1"/>
  <c r="BA127" i="1" s="1"/>
  <c r="AQ129" i="1"/>
  <c r="BE154" i="1"/>
  <c r="BR124" i="1"/>
  <c r="BW124" i="1" s="1"/>
  <c r="AR127" i="1"/>
  <c r="AV135" i="1"/>
  <c r="AR136" i="1"/>
  <c r="AP150" i="1"/>
  <c r="BA150" i="1" s="1"/>
  <c r="AO151" i="1"/>
  <c r="AX151" i="1" s="1"/>
  <c r="AP160" i="1"/>
  <c r="BA160" i="1" s="1"/>
  <c r="BU138" i="1"/>
  <c r="BX138" i="1" s="1"/>
  <c r="CB138" i="1" s="1"/>
  <c r="AW138" i="1" s="1"/>
  <c r="AR139" i="1"/>
  <c r="AS139" i="1" s="1"/>
  <c r="BU139" i="1"/>
  <c r="BX139" i="1" s="1"/>
  <c r="CB139" i="1" s="1"/>
  <c r="AW139" i="1" s="1"/>
  <c r="AP142" i="1"/>
  <c r="BA142" i="1" s="1"/>
  <c r="AQ146" i="1"/>
  <c r="BU147" i="1"/>
  <c r="BX147" i="1" s="1"/>
  <c r="CB147" i="1" s="1"/>
  <c r="AW147" i="1" s="1"/>
  <c r="AO149" i="1"/>
  <c r="AX149" i="1" s="1"/>
  <c r="AR150" i="1"/>
  <c r="AP152" i="1"/>
  <c r="BA152" i="1" s="1"/>
  <c r="AR153" i="1"/>
  <c r="BU154" i="1"/>
  <c r="BX154" i="1" s="1"/>
  <c r="CB154" i="1" s="1"/>
  <c r="AW154" i="1" s="1"/>
  <c r="AV156" i="1"/>
  <c r="AR159" i="1"/>
  <c r="BU162" i="1"/>
  <c r="BX162" i="1" s="1"/>
  <c r="CB162" i="1" s="1"/>
  <c r="AW162" i="1" s="1"/>
  <c r="AV164" i="1"/>
  <c r="AQ128" i="1"/>
  <c r="AQ133" i="1"/>
  <c r="BU140" i="1"/>
  <c r="BX140" i="1" s="1"/>
  <c r="CB140" i="1" s="1"/>
  <c r="AW140" i="1" s="1"/>
  <c r="AR143" i="1"/>
  <c r="CG144" i="1"/>
  <c r="CH144" i="1" s="1"/>
  <c r="AO146" i="1"/>
  <c r="AX146" i="1" s="1"/>
  <c r="AR147" i="1"/>
  <c r="AO148" i="1"/>
  <c r="AX148" i="1" s="1"/>
  <c r="AP149" i="1"/>
  <c r="BA149" i="1" s="1"/>
  <c r="AR151" i="1"/>
  <c r="AO154" i="1"/>
  <c r="AX154" i="1" s="1"/>
  <c r="AP155" i="1"/>
  <c r="BA155" i="1" s="1"/>
  <c r="AR156" i="1"/>
  <c r="AQ161" i="1"/>
  <c r="AO162" i="1"/>
  <c r="AX162" i="1" s="1"/>
  <c r="AP163" i="1"/>
  <c r="BA163" i="1" s="1"/>
  <c r="AR164" i="1"/>
  <c r="AQ127" i="1"/>
  <c r="AO133" i="1"/>
  <c r="AX133" i="1" s="1"/>
  <c r="AP139" i="1"/>
  <c r="BA139" i="1" s="1"/>
  <c r="AO140" i="1"/>
  <c r="AX140" i="1" s="1"/>
  <c r="AP146" i="1"/>
  <c r="BA146" i="1" s="1"/>
  <c r="BU146" i="1"/>
  <c r="BX146" i="1" s="1"/>
  <c r="CB146" i="1" s="1"/>
  <c r="AW146" i="1" s="1"/>
  <c r="AV155" i="1"/>
  <c r="CG160" i="1"/>
  <c r="CH160" i="1" s="1"/>
  <c r="AV163" i="1"/>
  <c r="AP133" i="1"/>
  <c r="BA133" i="1" s="1"/>
  <c r="AP134" i="1"/>
  <c r="BA134" i="1" s="1"/>
  <c r="AP147" i="1"/>
  <c r="BA147" i="1" s="1"/>
  <c r="AR148" i="1"/>
  <c r="CG154" i="1"/>
  <c r="CH154" i="1" s="1"/>
  <c r="CG162" i="1"/>
  <c r="CH162" i="1" s="1"/>
  <c r="AQ134" i="1"/>
  <c r="CG138" i="1"/>
  <c r="CH138" i="1" s="1"/>
  <c r="AO139" i="1"/>
  <c r="AX139" i="1" s="1"/>
  <c r="AV139" i="1"/>
  <c r="AR140" i="1"/>
  <c r="AV140" i="1"/>
  <c r="AP141" i="1"/>
  <c r="BA141" i="1" s="1"/>
  <c r="AQ143" i="1"/>
  <c r="AR144" i="1"/>
  <c r="CG145" i="1"/>
  <c r="CH145" i="1" s="1"/>
  <c r="AV147" i="1"/>
  <c r="CG153" i="1"/>
  <c r="CH153" i="1" s="1"/>
  <c r="BR160" i="1"/>
  <c r="BW160" i="1" s="1"/>
  <c r="BS160" i="1" s="1"/>
  <c r="AT160" i="1" s="1"/>
  <c r="AU160" i="1" s="1"/>
  <c r="CG161" i="1"/>
  <c r="CH161" i="1" s="1"/>
  <c r="AQ135" i="1"/>
  <c r="AQ151" i="1"/>
  <c r="AQ159" i="1"/>
  <c r="AQ142" i="1"/>
  <c r="AQ150" i="1"/>
  <c r="AQ158" i="1"/>
  <c r="AQ140" i="1"/>
  <c r="AQ148" i="1"/>
  <c r="AQ156" i="1"/>
  <c r="AQ164" i="1"/>
  <c r="BE413" i="1" l="1"/>
  <c r="BE399" i="1"/>
  <c r="BS321" i="1"/>
  <c r="AT321" i="1" s="1"/>
  <c r="AU321" i="1" s="1"/>
  <c r="AS345" i="1"/>
  <c r="BS392" i="1"/>
  <c r="AT392" i="1" s="1"/>
  <c r="AU392" i="1" s="1"/>
  <c r="AS102" i="1"/>
  <c r="AS100" i="1"/>
  <c r="AS101" i="1"/>
  <c r="BE97" i="1"/>
  <c r="BE155" i="1"/>
  <c r="AS376" i="1"/>
  <c r="BE393" i="1"/>
  <c r="BE314" i="1"/>
  <c r="AS301" i="1"/>
  <c r="AS398" i="1"/>
  <c r="AS367" i="1"/>
  <c r="BS414" i="1"/>
  <c r="AT414" i="1" s="1"/>
  <c r="AU414" i="1" s="1"/>
  <c r="BE157" i="1"/>
  <c r="BS110" i="1"/>
  <c r="AT110" i="1" s="1"/>
  <c r="AU110" i="1" s="1"/>
  <c r="BE162" i="1"/>
  <c r="BS116" i="1"/>
  <c r="AT116" i="1" s="1"/>
  <c r="AU116" i="1" s="1"/>
  <c r="BS306" i="1"/>
  <c r="AT306" i="1" s="1"/>
  <c r="AU306" i="1" s="1"/>
  <c r="AS349" i="1"/>
  <c r="AS321" i="1"/>
  <c r="AS332" i="1"/>
  <c r="BE338" i="1"/>
  <c r="BE363" i="1"/>
  <c r="AS360" i="1"/>
  <c r="BS134" i="1"/>
  <c r="AT134" i="1" s="1"/>
  <c r="AU134" i="1" s="1"/>
  <c r="BE397" i="1"/>
  <c r="BE341" i="1"/>
  <c r="BE331" i="1"/>
  <c r="AS329" i="1"/>
  <c r="BS344" i="1"/>
  <c r="AT344" i="1" s="1"/>
  <c r="AU344" i="1" s="1"/>
  <c r="AS116" i="1"/>
  <c r="BS384" i="1"/>
  <c r="AT384" i="1" s="1"/>
  <c r="AU384" i="1" s="1"/>
  <c r="BE356" i="1"/>
  <c r="BE94" i="1"/>
  <c r="BE313" i="1"/>
  <c r="BE340" i="1"/>
  <c r="AS379" i="1"/>
  <c r="BS356" i="1"/>
  <c r="AT356" i="1" s="1"/>
  <c r="AU356" i="1" s="1"/>
  <c r="BS101" i="1"/>
  <c r="AT101" i="1" s="1"/>
  <c r="AU101" i="1" s="1"/>
  <c r="BS374" i="1"/>
  <c r="AT374" i="1" s="1"/>
  <c r="AU374" i="1" s="1"/>
  <c r="BS343" i="1"/>
  <c r="AT343" i="1" s="1"/>
  <c r="AU343" i="1" s="1"/>
  <c r="AS414" i="1"/>
  <c r="AS378" i="1"/>
  <c r="BS380" i="1"/>
  <c r="AT380" i="1" s="1"/>
  <c r="AU380" i="1" s="1"/>
  <c r="BE351" i="1"/>
  <c r="AS310" i="1"/>
  <c r="BE325" i="1"/>
  <c r="BS313" i="1"/>
  <c r="AT313" i="1" s="1"/>
  <c r="AU313" i="1" s="1"/>
  <c r="AS317" i="1"/>
  <c r="BS358" i="1"/>
  <c r="AT358" i="1" s="1"/>
  <c r="AU358" i="1" s="1"/>
  <c r="BS359" i="1"/>
  <c r="AT359" i="1" s="1"/>
  <c r="AU359" i="1" s="1"/>
  <c r="BS96" i="1"/>
  <c r="AT96" i="1" s="1"/>
  <c r="AU96" i="1" s="1"/>
  <c r="BS118" i="1"/>
  <c r="AT118" i="1" s="1"/>
  <c r="AU118" i="1" s="1"/>
  <c r="BE309" i="1"/>
  <c r="BE308" i="1"/>
  <c r="BS365" i="1"/>
  <c r="AT365" i="1" s="1"/>
  <c r="AU365" i="1" s="1"/>
  <c r="BE332" i="1"/>
  <c r="AS95" i="1"/>
  <c r="BE113" i="1"/>
  <c r="BS138" i="1"/>
  <c r="AT138" i="1" s="1"/>
  <c r="AU138" i="1" s="1"/>
  <c r="AS373" i="1"/>
  <c r="BE126" i="1"/>
  <c r="BS152" i="1"/>
  <c r="AT152" i="1" s="1"/>
  <c r="AU152" i="1" s="1"/>
  <c r="AS137" i="1"/>
  <c r="AS338" i="1"/>
  <c r="BE378" i="1"/>
  <c r="BS376" i="1"/>
  <c r="AT376" i="1" s="1"/>
  <c r="AU376" i="1" s="1"/>
  <c r="BE392" i="1"/>
  <c r="AS326" i="1"/>
  <c r="AS386" i="1"/>
  <c r="AS149" i="1"/>
  <c r="BS405" i="1"/>
  <c r="AT405" i="1" s="1"/>
  <c r="AU405" i="1" s="1"/>
  <c r="AS108" i="1"/>
  <c r="BS141" i="1"/>
  <c r="AT141" i="1" s="1"/>
  <c r="AU141" i="1" s="1"/>
  <c r="BE329" i="1"/>
  <c r="BS335" i="1"/>
  <c r="AT335" i="1" s="1"/>
  <c r="AU335" i="1" s="1"/>
  <c r="BS363" i="1"/>
  <c r="AT363" i="1" s="1"/>
  <c r="AU363" i="1" s="1"/>
  <c r="BS151" i="1"/>
  <c r="AT151" i="1" s="1"/>
  <c r="AU151" i="1" s="1"/>
  <c r="AS314" i="1"/>
  <c r="BE305" i="1"/>
  <c r="BE345" i="1"/>
  <c r="BS362" i="1"/>
  <c r="AT362" i="1" s="1"/>
  <c r="AU362" i="1" s="1"/>
  <c r="BS366" i="1"/>
  <c r="AT366" i="1" s="1"/>
  <c r="AU366" i="1" s="1"/>
  <c r="BS114" i="1"/>
  <c r="AT114" i="1" s="1"/>
  <c r="AU114" i="1" s="1"/>
  <c r="BS158" i="1"/>
  <c r="AT158" i="1" s="1"/>
  <c r="AU158" i="1" s="1"/>
  <c r="BS106" i="1"/>
  <c r="AT106" i="1" s="1"/>
  <c r="AU106" i="1" s="1"/>
  <c r="BS340" i="1"/>
  <c r="AT340" i="1" s="1"/>
  <c r="AU340" i="1" s="1"/>
  <c r="BS320" i="1"/>
  <c r="AT320" i="1" s="1"/>
  <c r="AU320" i="1" s="1"/>
  <c r="BS398" i="1"/>
  <c r="AT398" i="1" s="1"/>
  <c r="AU398" i="1" s="1"/>
  <c r="BS411" i="1"/>
  <c r="AT411" i="1" s="1"/>
  <c r="AU411" i="1" s="1"/>
  <c r="BS397" i="1"/>
  <c r="AT397" i="1" s="1"/>
  <c r="AU397" i="1" s="1"/>
  <c r="BS400" i="1"/>
  <c r="AT400" i="1" s="1"/>
  <c r="AU400" i="1" s="1"/>
  <c r="BS304" i="1"/>
  <c r="AT304" i="1" s="1"/>
  <c r="AU304" i="1" s="1"/>
  <c r="BS122" i="1"/>
  <c r="AT122" i="1" s="1"/>
  <c r="AU122" i="1" s="1"/>
  <c r="BS316" i="1"/>
  <c r="AT316" i="1" s="1"/>
  <c r="AU316" i="1" s="1"/>
  <c r="BS315" i="1"/>
  <c r="AT315" i="1" s="1"/>
  <c r="AU315" i="1" s="1"/>
  <c r="BS391" i="1"/>
  <c r="AT391" i="1" s="1"/>
  <c r="AU391" i="1" s="1"/>
  <c r="BS382" i="1"/>
  <c r="AT382" i="1" s="1"/>
  <c r="AU382" i="1" s="1"/>
  <c r="BS371" i="1"/>
  <c r="AT371" i="1" s="1"/>
  <c r="AU371" i="1" s="1"/>
  <c r="BS368" i="1"/>
  <c r="AT368" i="1" s="1"/>
  <c r="AU368" i="1" s="1"/>
  <c r="BE360" i="1"/>
  <c r="BE104" i="1"/>
  <c r="BE337" i="1"/>
  <c r="AS392" i="1"/>
  <c r="BE373" i="1"/>
  <c r="BS345" i="1"/>
  <c r="AT345" i="1" s="1"/>
  <c r="AU345" i="1" s="1"/>
  <c r="BS412" i="1"/>
  <c r="AT412" i="1" s="1"/>
  <c r="AU412" i="1" s="1"/>
  <c r="AS330" i="1"/>
  <c r="BE330" i="1"/>
  <c r="BS390" i="1"/>
  <c r="AT390" i="1" s="1"/>
  <c r="AU390" i="1" s="1"/>
  <c r="BS389" i="1"/>
  <c r="AT389" i="1" s="1"/>
  <c r="AU389" i="1" s="1"/>
  <c r="AS162" i="1"/>
  <c r="AS117" i="1"/>
  <c r="AS141" i="1"/>
  <c r="BE334" i="1"/>
  <c r="BE326" i="1"/>
  <c r="BS310" i="1"/>
  <c r="AT310" i="1" s="1"/>
  <c r="AU310" i="1" s="1"/>
  <c r="AS311" i="1"/>
  <c r="BS318" i="1"/>
  <c r="AT318" i="1" s="1"/>
  <c r="AU318" i="1" s="1"/>
  <c r="AS397" i="1"/>
  <c r="AS405" i="1"/>
  <c r="BS370" i="1"/>
  <c r="AT370" i="1" s="1"/>
  <c r="AU370" i="1" s="1"/>
  <c r="AS340" i="1"/>
  <c r="BS351" i="1"/>
  <c r="AT351" i="1" s="1"/>
  <c r="AU351" i="1" s="1"/>
  <c r="BS302" i="1"/>
  <c r="AT302" i="1" s="1"/>
  <c r="AU302" i="1" s="1"/>
  <c r="BE95" i="1"/>
  <c r="BS115" i="1"/>
  <c r="AT115" i="1" s="1"/>
  <c r="AU115" i="1" s="1"/>
  <c r="BS131" i="1"/>
  <c r="AT131" i="1" s="1"/>
  <c r="AU131" i="1" s="1"/>
  <c r="BS94" i="1"/>
  <c r="AT94" i="1" s="1"/>
  <c r="AU94" i="1" s="1"/>
  <c r="BS127" i="1"/>
  <c r="AT127" i="1" s="1"/>
  <c r="AU127" i="1" s="1"/>
  <c r="BS308" i="1"/>
  <c r="AT308" i="1" s="1"/>
  <c r="AU308" i="1" s="1"/>
  <c r="BS307" i="1"/>
  <c r="AT307" i="1" s="1"/>
  <c r="AU307" i="1" s="1"/>
  <c r="BE414" i="1"/>
  <c r="AS357" i="1"/>
  <c r="BS329" i="1"/>
  <c r="AT329" i="1" s="1"/>
  <c r="AU329" i="1" s="1"/>
  <c r="BS381" i="1"/>
  <c r="AT381" i="1" s="1"/>
  <c r="AU381" i="1" s="1"/>
  <c r="BE153" i="1"/>
  <c r="BS331" i="1"/>
  <c r="AT331" i="1" s="1"/>
  <c r="AU331" i="1" s="1"/>
  <c r="BS107" i="1"/>
  <c r="AT107" i="1" s="1"/>
  <c r="AU107" i="1" s="1"/>
  <c r="AS316" i="1"/>
  <c r="BE385" i="1"/>
  <c r="AS356" i="1"/>
  <c r="BE379" i="1"/>
  <c r="BS404" i="1"/>
  <c r="AT404" i="1" s="1"/>
  <c r="AU404" i="1" s="1"/>
  <c r="BS361" i="1"/>
  <c r="AT361" i="1" s="1"/>
  <c r="AU361" i="1" s="1"/>
  <c r="AS152" i="1"/>
  <c r="BE109" i="1"/>
  <c r="AS110" i="1"/>
  <c r="BE160" i="1"/>
  <c r="BS109" i="1"/>
  <c r="AT109" i="1" s="1"/>
  <c r="AU109" i="1" s="1"/>
  <c r="BS102" i="1"/>
  <c r="AT102" i="1" s="1"/>
  <c r="AU102" i="1" s="1"/>
  <c r="BS156" i="1"/>
  <c r="AT156" i="1" s="1"/>
  <c r="AU156" i="1" s="1"/>
  <c r="BE321" i="1"/>
  <c r="BS403" i="1"/>
  <c r="AT403" i="1" s="1"/>
  <c r="AU403" i="1" s="1"/>
  <c r="BS386" i="1"/>
  <c r="AT386" i="1" s="1"/>
  <c r="AU386" i="1" s="1"/>
  <c r="BS396" i="1"/>
  <c r="AT396" i="1" s="1"/>
  <c r="AU396" i="1" s="1"/>
  <c r="BS385" i="1"/>
  <c r="AT385" i="1" s="1"/>
  <c r="AU385" i="1" s="1"/>
  <c r="BS379" i="1"/>
  <c r="AT379" i="1" s="1"/>
  <c r="AU379" i="1" s="1"/>
  <c r="AS163" i="1"/>
  <c r="BE124" i="1"/>
  <c r="BE137" i="1"/>
  <c r="BS125" i="1"/>
  <c r="AT125" i="1" s="1"/>
  <c r="AU125" i="1" s="1"/>
  <c r="AS313" i="1"/>
  <c r="AS307" i="1"/>
  <c r="BS407" i="1"/>
  <c r="AT407" i="1" s="1"/>
  <c r="AU407" i="1" s="1"/>
  <c r="BS305" i="1"/>
  <c r="AT305" i="1" s="1"/>
  <c r="AU305" i="1" s="1"/>
  <c r="BS375" i="1"/>
  <c r="AT375" i="1" s="1"/>
  <c r="AU375" i="1" s="1"/>
  <c r="BS413" i="1"/>
  <c r="AT413" i="1" s="1"/>
  <c r="AU413" i="1" s="1"/>
  <c r="AS339" i="1"/>
  <c r="BE339" i="1"/>
  <c r="BS339" i="1"/>
  <c r="AT339" i="1" s="1"/>
  <c r="AU339" i="1" s="1"/>
  <c r="BE388" i="1"/>
  <c r="AS388" i="1"/>
  <c r="AS372" i="1"/>
  <c r="BE372" i="1"/>
  <c r="AS354" i="1"/>
  <c r="BE354" i="1"/>
  <c r="AS380" i="1"/>
  <c r="AS369" i="1"/>
  <c r="BE369" i="1"/>
  <c r="AS364" i="1"/>
  <c r="BE364" i="1"/>
  <c r="AS352" i="1"/>
  <c r="BE352" i="1"/>
  <c r="BS373" i="1"/>
  <c r="AT373" i="1" s="1"/>
  <c r="AU373" i="1" s="1"/>
  <c r="BE348" i="1"/>
  <c r="BE411" i="1"/>
  <c r="AS411" i="1"/>
  <c r="BE395" i="1"/>
  <c r="AS395" i="1"/>
  <c r="BE361" i="1"/>
  <c r="AS361" i="1"/>
  <c r="BE359" i="1"/>
  <c r="AS359" i="1"/>
  <c r="AS342" i="1"/>
  <c r="BE342" i="1"/>
  <c r="BE391" i="1"/>
  <c r="AS391" i="1"/>
  <c r="AS409" i="1"/>
  <c r="BE387" i="1"/>
  <c r="AS387" i="1"/>
  <c r="BE408" i="1"/>
  <c r="AS408" i="1"/>
  <c r="BE401" i="1"/>
  <c r="AS410" i="1"/>
  <c r="BE410" i="1"/>
  <c r="AS368" i="1"/>
  <c r="BE368" i="1"/>
  <c r="BE384" i="1"/>
  <c r="AS384" i="1"/>
  <c r="AS350" i="1"/>
  <c r="BE350" i="1"/>
  <c r="AS346" i="1"/>
  <c r="BE346" i="1"/>
  <c r="BE355" i="1"/>
  <c r="AS403" i="1"/>
  <c r="BE403" i="1"/>
  <c r="BE400" i="1"/>
  <c r="AS400" i="1"/>
  <c r="BS399" i="1"/>
  <c r="AT399" i="1" s="1"/>
  <c r="AU399" i="1" s="1"/>
  <c r="AS385" i="1"/>
  <c r="AS370" i="1"/>
  <c r="BE370" i="1"/>
  <c r="AS343" i="1"/>
  <c r="BE343" i="1"/>
  <c r="BS387" i="1"/>
  <c r="AT387" i="1" s="1"/>
  <c r="AU387" i="1" s="1"/>
  <c r="BE389" i="1"/>
  <c r="BS360" i="1"/>
  <c r="AT360" i="1" s="1"/>
  <c r="AU360" i="1" s="1"/>
  <c r="AS394" i="1"/>
  <c r="BE394" i="1"/>
  <c r="BE412" i="1"/>
  <c r="AS412" i="1"/>
  <c r="BS395" i="1"/>
  <c r="AT395" i="1" s="1"/>
  <c r="AU395" i="1" s="1"/>
  <c r="AS362" i="1"/>
  <c r="BE362" i="1"/>
  <c r="BE390" i="1"/>
  <c r="BE358" i="1"/>
  <c r="BS355" i="1"/>
  <c r="AT355" i="1" s="1"/>
  <c r="AU355" i="1" s="1"/>
  <c r="BE396" i="1"/>
  <c r="AS396" i="1"/>
  <c r="BE404" i="1"/>
  <c r="AS404" i="1"/>
  <c r="AS402" i="1"/>
  <c r="BE402" i="1"/>
  <c r="BE377" i="1"/>
  <c r="AS377" i="1"/>
  <c r="AS383" i="1"/>
  <c r="BE383" i="1"/>
  <c r="BS394" i="1"/>
  <c r="AT394" i="1" s="1"/>
  <c r="AU394" i="1" s="1"/>
  <c r="BE374" i="1"/>
  <c r="AS374" i="1"/>
  <c r="AS382" i="1"/>
  <c r="BE382" i="1"/>
  <c r="BS383" i="1"/>
  <c r="AT383" i="1" s="1"/>
  <c r="AU383" i="1" s="1"/>
  <c r="BS353" i="1"/>
  <c r="AT353" i="1" s="1"/>
  <c r="AU353" i="1" s="1"/>
  <c r="BE318" i="1"/>
  <c r="AS318" i="1"/>
  <c r="BS338" i="1"/>
  <c r="AT338" i="1" s="1"/>
  <c r="AU338" i="1" s="1"/>
  <c r="BE324" i="1"/>
  <c r="BS311" i="1"/>
  <c r="AT311" i="1" s="1"/>
  <c r="AU311" i="1" s="1"/>
  <c r="BS314" i="1"/>
  <c r="AT314" i="1" s="1"/>
  <c r="AU314" i="1" s="1"/>
  <c r="AS336" i="1"/>
  <c r="BE336" i="1"/>
  <c r="AS333" i="1"/>
  <c r="BE333" i="1"/>
  <c r="AS302" i="1"/>
  <c r="BE302" i="1"/>
  <c r="AS334" i="1"/>
  <c r="BE310" i="1"/>
  <c r="AS304" i="1"/>
  <c r="AS306" i="1"/>
  <c r="BE306" i="1"/>
  <c r="BE316" i="1"/>
  <c r="AS328" i="1"/>
  <c r="BE328" i="1"/>
  <c r="AS322" i="1"/>
  <c r="BS327" i="1"/>
  <c r="AT327" i="1" s="1"/>
  <c r="AU327" i="1" s="1"/>
  <c r="BS330" i="1"/>
  <c r="AT330" i="1" s="1"/>
  <c r="AU330" i="1" s="1"/>
  <c r="BS333" i="1"/>
  <c r="AT333" i="1" s="1"/>
  <c r="AU333" i="1" s="1"/>
  <c r="BE319" i="1"/>
  <c r="AS319" i="1"/>
  <c r="BS334" i="1"/>
  <c r="AT334" i="1" s="1"/>
  <c r="AU334" i="1" s="1"/>
  <c r="AS320" i="1"/>
  <c r="BE320" i="1"/>
  <c r="BE323" i="1"/>
  <c r="AS323" i="1"/>
  <c r="BE327" i="1"/>
  <c r="AS327" i="1"/>
  <c r="BS325" i="1"/>
  <c r="AT325" i="1" s="1"/>
  <c r="AU325" i="1" s="1"/>
  <c r="BS319" i="1"/>
  <c r="AT319" i="1" s="1"/>
  <c r="AU319" i="1" s="1"/>
  <c r="BS326" i="1"/>
  <c r="AT326" i="1" s="1"/>
  <c r="AU326" i="1" s="1"/>
  <c r="BE315" i="1"/>
  <c r="AS315" i="1"/>
  <c r="AS312" i="1"/>
  <c r="BE312" i="1"/>
  <c r="BS337" i="1"/>
  <c r="AT337" i="1" s="1"/>
  <c r="AU337" i="1" s="1"/>
  <c r="BE101" i="1"/>
  <c r="BS153" i="1"/>
  <c r="AT153" i="1" s="1"/>
  <c r="AU153" i="1" s="1"/>
  <c r="BS163" i="1"/>
  <c r="AT163" i="1" s="1"/>
  <c r="AU163" i="1" s="1"/>
  <c r="BE119" i="1"/>
  <c r="BE141" i="1"/>
  <c r="BE122" i="1"/>
  <c r="AS155" i="1"/>
  <c r="AS153" i="1"/>
  <c r="AS136" i="1"/>
  <c r="BS149" i="1"/>
  <c r="AT149" i="1" s="1"/>
  <c r="AU149" i="1" s="1"/>
  <c r="AS94" i="1"/>
  <c r="BS117" i="1"/>
  <c r="AT117" i="1" s="1"/>
  <c r="AU117" i="1" s="1"/>
  <c r="BS137" i="1"/>
  <c r="AT137" i="1" s="1"/>
  <c r="AU137" i="1" s="1"/>
  <c r="BE132" i="1"/>
  <c r="BS132" i="1"/>
  <c r="AT132" i="1" s="1"/>
  <c r="AU132" i="1" s="1"/>
  <c r="BE110" i="1"/>
  <c r="BS133" i="1"/>
  <c r="AT133" i="1" s="1"/>
  <c r="AU133" i="1" s="1"/>
  <c r="AS104" i="1"/>
  <c r="BE149" i="1"/>
  <c r="BS105" i="1"/>
  <c r="AT105" i="1" s="1"/>
  <c r="AU105" i="1" s="1"/>
  <c r="BS129" i="1"/>
  <c r="AT129" i="1" s="1"/>
  <c r="AU129" i="1" s="1"/>
  <c r="BS161" i="1"/>
  <c r="AT161" i="1" s="1"/>
  <c r="AU161" i="1" s="1"/>
  <c r="BE116" i="1"/>
  <c r="BE147" i="1"/>
  <c r="BS159" i="1"/>
  <c r="AT159" i="1" s="1"/>
  <c r="AU159" i="1" s="1"/>
  <c r="BS123" i="1"/>
  <c r="AT123" i="1" s="1"/>
  <c r="AU123" i="1" s="1"/>
  <c r="AS121" i="1"/>
  <c r="BS128" i="1"/>
  <c r="AT128" i="1" s="1"/>
  <c r="AU128" i="1" s="1"/>
  <c r="BS121" i="1"/>
  <c r="AT121" i="1" s="1"/>
  <c r="AU121" i="1" s="1"/>
  <c r="BS99" i="1"/>
  <c r="AT99" i="1" s="1"/>
  <c r="AU99" i="1" s="1"/>
  <c r="BE152" i="1"/>
  <c r="BS130" i="1"/>
  <c r="AT130" i="1" s="1"/>
  <c r="AU130" i="1" s="1"/>
  <c r="AS113" i="1"/>
  <c r="BE102" i="1"/>
  <c r="BS148" i="1"/>
  <c r="AT148" i="1" s="1"/>
  <c r="AU148" i="1" s="1"/>
  <c r="BS155" i="1"/>
  <c r="AT155" i="1" s="1"/>
  <c r="AU155" i="1" s="1"/>
  <c r="BS143" i="1"/>
  <c r="AT143" i="1" s="1"/>
  <c r="AU143" i="1" s="1"/>
  <c r="BS113" i="1"/>
  <c r="AT113" i="1" s="1"/>
  <c r="AU113" i="1" s="1"/>
  <c r="BS124" i="1"/>
  <c r="AT124" i="1" s="1"/>
  <c r="AU124" i="1" s="1"/>
  <c r="BE136" i="1"/>
  <c r="BS136" i="1"/>
  <c r="AT136" i="1" s="1"/>
  <c r="AU136" i="1" s="1"/>
  <c r="BS142" i="1"/>
  <c r="AT142" i="1" s="1"/>
  <c r="AU142" i="1" s="1"/>
  <c r="BS100" i="1"/>
  <c r="AT100" i="1" s="1"/>
  <c r="AU100" i="1" s="1"/>
  <c r="AS144" i="1"/>
  <c r="BS162" i="1"/>
  <c r="AT162" i="1" s="1"/>
  <c r="AU162" i="1" s="1"/>
  <c r="AS138" i="1"/>
  <c r="AS97" i="1"/>
  <c r="BS135" i="1"/>
  <c r="AT135" i="1" s="1"/>
  <c r="AU135" i="1" s="1"/>
  <c r="BS95" i="1"/>
  <c r="AT95" i="1" s="1"/>
  <c r="AU95" i="1" s="1"/>
  <c r="BS126" i="1"/>
  <c r="AT126" i="1" s="1"/>
  <c r="AU126" i="1" s="1"/>
  <c r="BS120" i="1"/>
  <c r="AT120" i="1" s="1"/>
  <c r="AU120" i="1" s="1"/>
  <c r="BE111" i="1"/>
  <c r="BE100" i="1"/>
  <c r="BS157" i="1"/>
  <c r="AT157" i="1" s="1"/>
  <c r="AU157" i="1" s="1"/>
  <c r="BS150" i="1"/>
  <c r="AT150" i="1" s="1"/>
  <c r="AU150" i="1" s="1"/>
  <c r="BS108" i="1"/>
  <c r="AT108" i="1" s="1"/>
  <c r="AU108" i="1" s="1"/>
  <c r="AS150" i="1"/>
  <c r="BE150" i="1"/>
  <c r="AS161" i="1"/>
  <c r="BE161" i="1"/>
  <c r="BE125" i="1"/>
  <c r="AS125" i="1"/>
  <c r="AS106" i="1"/>
  <c r="BE106" i="1"/>
  <c r="AS130" i="1"/>
  <c r="BS98" i="1"/>
  <c r="AT98" i="1" s="1"/>
  <c r="AU98" i="1" s="1"/>
  <c r="BE103" i="1"/>
  <c r="AS103" i="1"/>
  <c r="AS142" i="1"/>
  <c r="BE142" i="1"/>
  <c r="BS154" i="1"/>
  <c r="AT154" i="1" s="1"/>
  <c r="AU154" i="1" s="1"/>
  <c r="AS115" i="1"/>
  <c r="BE115" i="1"/>
  <c r="AS145" i="1"/>
  <c r="BE145" i="1"/>
  <c r="BS140" i="1"/>
  <c r="AT140" i="1" s="1"/>
  <c r="AU140" i="1" s="1"/>
  <c r="BS97" i="1"/>
  <c r="AT97" i="1" s="1"/>
  <c r="AU97" i="1" s="1"/>
  <c r="BE121" i="1"/>
  <c r="AS158" i="1"/>
  <c r="BE158" i="1"/>
  <c r="AS128" i="1"/>
  <c r="BE128" i="1"/>
  <c r="AS159" i="1"/>
  <c r="BE159" i="1"/>
  <c r="AS147" i="1"/>
  <c r="BE146" i="1"/>
  <c r="AS146" i="1"/>
  <c r="AS120" i="1"/>
  <c r="BE120" i="1"/>
  <c r="AS123" i="1"/>
  <c r="BE123" i="1"/>
  <c r="BE144" i="1"/>
  <c r="AS107" i="1"/>
  <c r="BE107" i="1"/>
  <c r="BE139" i="1"/>
  <c r="BS112" i="1"/>
  <c r="AT112" i="1" s="1"/>
  <c r="AU112" i="1" s="1"/>
  <c r="AS96" i="1"/>
  <c r="BE140" i="1"/>
  <c r="AS140" i="1"/>
  <c r="BE98" i="1"/>
  <c r="AS98" i="1"/>
  <c r="BE164" i="1"/>
  <c r="AS164" i="1"/>
  <c r="AS151" i="1"/>
  <c r="BE151" i="1"/>
  <c r="BE99" i="1"/>
  <c r="AS99" i="1"/>
  <c r="AS126" i="1"/>
  <c r="BE131" i="1"/>
  <c r="BS119" i="1"/>
  <c r="AT119" i="1" s="1"/>
  <c r="AU119" i="1" s="1"/>
  <c r="BS103" i="1"/>
  <c r="AT103" i="1" s="1"/>
  <c r="AU103" i="1" s="1"/>
  <c r="BE117" i="1"/>
  <c r="AS133" i="1"/>
  <c r="BE133" i="1"/>
  <c r="BE156" i="1"/>
  <c r="AS156" i="1"/>
  <c r="BE135" i="1"/>
  <c r="AS135" i="1"/>
  <c r="AS134" i="1"/>
  <c r="BE134" i="1"/>
  <c r="AS127" i="1"/>
  <c r="BE127" i="1"/>
  <c r="BS147" i="1"/>
  <c r="AT147" i="1" s="1"/>
  <c r="AU147" i="1" s="1"/>
  <c r="BE105" i="1"/>
  <c r="AS105" i="1"/>
  <c r="BS146" i="1"/>
  <c r="AT146" i="1" s="1"/>
  <c r="AU146" i="1" s="1"/>
  <c r="AS114" i="1"/>
  <c r="BE114" i="1"/>
  <c r="BE148" i="1"/>
  <c r="AS148" i="1"/>
  <c r="AS143" i="1"/>
  <c r="BE143" i="1"/>
  <c r="AS129" i="1"/>
  <c r="BE129" i="1"/>
  <c r="AS118" i="1"/>
  <c r="BE118" i="1"/>
  <c r="BE112" i="1"/>
  <c r="AS112" i="1"/>
  <c r="BS139" i="1"/>
  <c r="AT139" i="1" s="1"/>
  <c r="AU139" i="1" s="1"/>
  <c r="BS111" i="1"/>
  <c r="AT111" i="1" s="1"/>
  <c r="AU111" i="1" s="1"/>
  <c r="BS104" i="1"/>
  <c r="AT104" i="1" s="1"/>
  <c r="AU104" i="1" s="1"/>
  <c r="AN300" i="1" l="1"/>
  <c r="AM300" i="1"/>
  <c r="AL300" i="1"/>
  <c r="AN299" i="1"/>
  <c r="AM299" i="1"/>
  <c r="AL299" i="1"/>
  <c r="AN298" i="1"/>
  <c r="AM298" i="1"/>
  <c r="AL298" i="1"/>
  <c r="AN297" i="1"/>
  <c r="AM297" i="1"/>
  <c r="AL297" i="1"/>
  <c r="AN296" i="1"/>
  <c r="AM296" i="1"/>
  <c r="AL296" i="1"/>
  <c r="AN295" i="1"/>
  <c r="AM295" i="1"/>
  <c r="AL295" i="1"/>
  <c r="AN294" i="1"/>
  <c r="AM294" i="1"/>
  <c r="AL294" i="1"/>
  <c r="AN293" i="1"/>
  <c r="AM293" i="1"/>
  <c r="AL293" i="1"/>
  <c r="AN292" i="1"/>
  <c r="AM292" i="1"/>
  <c r="AL292" i="1"/>
  <c r="AN291" i="1"/>
  <c r="AM291" i="1"/>
  <c r="AL291" i="1"/>
  <c r="AN290" i="1"/>
  <c r="AM290" i="1"/>
  <c r="AL290" i="1"/>
  <c r="AN289" i="1"/>
  <c r="AM289" i="1"/>
  <c r="AL289" i="1"/>
  <c r="AN288" i="1"/>
  <c r="AM288" i="1"/>
  <c r="AL288" i="1"/>
  <c r="AN287" i="1"/>
  <c r="AM287" i="1"/>
  <c r="AL287" i="1"/>
  <c r="AN286" i="1"/>
  <c r="AM286" i="1"/>
  <c r="AL286" i="1"/>
  <c r="AN285" i="1"/>
  <c r="AM285" i="1"/>
  <c r="AL285" i="1"/>
  <c r="AN284" i="1"/>
  <c r="AM284" i="1"/>
  <c r="AL284" i="1"/>
  <c r="AN283" i="1"/>
  <c r="AM283" i="1"/>
  <c r="AL283" i="1"/>
  <c r="AN282" i="1"/>
  <c r="AM282" i="1"/>
  <c r="AL282" i="1"/>
  <c r="AN281" i="1"/>
  <c r="AM281" i="1"/>
  <c r="AL281" i="1"/>
  <c r="AN280" i="1"/>
  <c r="AM280" i="1"/>
  <c r="AL280" i="1"/>
  <c r="AN279" i="1"/>
  <c r="AM279" i="1"/>
  <c r="AL279" i="1"/>
  <c r="AN278" i="1"/>
  <c r="AM278" i="1"/>
  <c r="AL278" i="1"/>
  <c r="AN277" i="1"/>
  <c r="AM277" i="1"/>
  <c r="AL277" i="1"/>
  <c r="AN276" i="1"/>
  <c r="AM276" i="1"/>
  <c r="AL276" i="1"/>
  <c r="AN275" i="1"/>
  <c r="AM275" i="1"/>
  <c r="AL275" i="1"/>
  <c r="AN274" i="1"/>
  <c r="AM274" i="1"/>
  <c r="AL274" i="1"/>
  <c r="AN273" i="1"/>
  <c r="AM273" i="1"/>
  <c r="AL273" i="1"/>
  <c r="AN272" i="1"/>
  <c r="AM272" i="1"/>
  <c r="AL272" i="1"/>
  <c r="AN271" i="1"/>
  <c r="AM271" i="1"/>
  <c r="AL271" i="1"/>
  <c r="AN270" i="1"/>
  <c r="AM270" i="1"/>
  <c r="AL270" i="1"/>
  <c r="AN269" i="1"/>
  <c r="AM269" i="1"/>
  <c r="AL269" i="1"/>
  <c r="AN268" i="1"/>
  <c r="AM268" i="1"/>
  <c r="AL268" i="1"/>
  <c r="AN267" i="1"/>
  <c r="AM267" i="1"/>
  <c r="AL267" i="1"/>
  <c r="AN266" i="1"/>
  <c r="AM266" i="1"/>
  <c r="AL266" i="1"/>
  <c r="AN265" i="1"/>
  <c r="AM265" i="1"/>
  <c r="AL265" i="1"/>
  <c r="AN264" i="1"/>
  <c r="AM264" i="1"/>
  <c r="AL264" i="1"/>
  <c r="AN263" i="1"/>
  <c r="AM263" i="1"/>
  <c r="AL263" i="1"/>
  <c r="AN262" i="1"/>
  <c r="AM262" i="1"/>
  <c r="AL262" i="1"/>
  <c r="AN261" i="1"/>
  <c r="AM261" i="1"/>
  <c r="AL261" i="1"/>
  <c r="AN260" i="1"/>
  <c r="AM260" i="1"/>
  <c r="AL260" i="1"/>
  <c r="AN259" i="1"/>
  <c r="AM259" i="1"/>
  <c r="AL259" i="1"/>
  <c r="AN258" i="1"/>
  <c r="AM258" i="1"/>
  <c r="AL258" i="1"/>
  <c r="AN257" i="1"/>
  <c r="AM257" i="1"/>
  <c r="AL257" i="1"/>
  <c r="AN256" i="1"/>
  <c r="AM256" i="1"/>
  <c r="AL256" i="1"/>
  <c r="AN255" i="1"/>
  <c r="AM255" i="1"/>
  <c r="AL255" i="1"/>
  <c r="AN254" i="1"/>
  <c r="AM254" i="1"/>
  <c r="AL254" i="1"/>
  <c r="AN253" i="1"/>
  <c r="AM253" i="1"/>
  <c r="AL253" i="1"/>
  <c r="AN252" i="1"/>
  <c r="AM252" i="1"/>
  <c r="AL252" i="1"/>
  <c r="AN251" i="1"/>
  <c r="AM251" i="1"/>
  <c r="AL251" i="1"/>
  <c r="AN250" i="1"/>
  <c r="AM250" i="1"/>
  <c r="AL250" i="1"/>
  <c r="AN249" i="1"/>
  <c r="AM249" i="1"/>
  <c r="AL249" i="1"/>
  <c r="AN248" i="1"/>
  <c r="AM248" i="1"/>
  <c r="AL248" i="1"/>
  <c r="AN247" i="1"/>
  <c r="AM247" i="1"/>
  <c r="AL247" i="1"/>
  <c r="AN246" i="1"/>
  <c r="AM246" i="1"/>
  <c r="AL246" i="1"/>
  <c r="AN245" i="1"/>
  <c r="AM245" i="1"/>
  <c r="AL245" i="1"/>
  <c r="AN244" i="1"/>
  <c r="AM244" i="1"/>
  <c r="AL244" i="1"/>
  <c r="AN243" i="1"/>
  <c r="AM243" i="1"/>
  <c r="AL243" i="1"/>
  <c r="AN242" i="1"/>
  <c r="AM242" i="1"/>
  <c r="AL242" i="1"/>
  <c r="AN241" i="1"/>
  <c r="AM241" i="1"/>
  <c r="AL241" i="1"/>
  <c r="AN240" i="1"/>
  <c r="AM240" i="1"/>
  <c r="AL240" i="1"/>
  <c r="AN239" i="1"/>
  <c r="AM239" i="1"/>
  <c r="AL239" i="1"/>
  <c r="AN238" i="1"/>
  <c r="AM238" i="1"/>
  <c r="AL238" i="1"/>
  <c r="AN237" i="1"/>
  <c r="AM237" i="1"/>
  <c r="AL237" i="1"/>
  <c r="AN236" i="1"/>
  <c r="AM236" i="1"/>
  <c r="AL236" i="1"/>
  <c r="AN235" i="1"/>
  <c r="AM235" i="1"/>
  <c r="AL235" i="1"/>
  <c r="AN234" i="1"/>
  <c r="AM234" i="1"/>
  <c r="AL234" i="1"/>
  <c r="AN233" i="1"/>
  <c r="AM233" i="1"/>
  <c r="AL233" i="1"/>
  <c r="AN232" i="1"/>
  <c r="AM232" i="1"/>
  <c r="AL232" i="1"/>
  <c r="AN231" i="1"/>
  <c r="AM231" i="1"/>
  <c r="AL231" i="1"/>
  <c r="AN230" i="1"/>
  <c r="AM230" i="1"/>
  <c r="AL230" i="1"/>
  <c r="AN229" i="1"/>
  <c r="AM229" i="1"/>
  <c r="AL229" i="1"/>
  <c r="AN228" i="1"/>
  <c r="AM228" i="1"/>
  <c r="AL228" i="1"/>
  <c r="AN227" i="1"/>
  <c r="AM227" i="1"/>
  <c r="AL227" i="1"/>
  <c r="AN226" i="1"/>
  <c r="AM226" i="1"/>
  <c r="AL226" i="1"/>
  <c r="AN225" i="1"/>
  <c r="AM225" i="1"/>
  <c r="AL225" i="1"/>
  <c r="AN224" i="1"/>
  <c r="AM224" i="1"/>
  <c r="AL224" i="1"/>
  <c r="AN223" i="1"/>
  <c r="AM223" i="1"/>
  <c r="AL223" i="1"/>
  <c r="AN222" i="1"/>
  <c r="AM222" i="1"/>
  <c r="AL222" i="1"/>
  <c r="AN221" i="1"/>
  <c r="AM221" i="1"/>
  <c r="AL221" i="1"/>
  <c r="AN220" i="1"/>
  <c r="AM220" i="1"/>
  <c r="AL220" i="1"/>
  <c r="AN219" i="1"/>
  <c r="AM219" i="1"/>
  <c r="AL219" i="1"/>
  <c r="AN218" i="1"/>
  <c r="AM218" i="1"/>
  <c r="AL218" i="1"/>
  <c r="AN217" i="1"/>
  <c r="AM217" i="1"/>
  <c r="AL217" i="1"/>
  <c r="AN216" i="1"/>
  <c r="AM216" i="1"/>
  <c r="AL216" i="1"/>
  <c r="AN215" i="1"/>
  <c r="AM215" i="1"/>
  <c r="AL215" i="1"/>
  <c r="AN214" i="1"/>
  <c r="AM214" i="1"/>
  <c r="AL214" i="1"/>
  <c r="AN213" i="1"/>
  <c r="AM213" i="1"/>
  <c r="AL213" i="1"/>
  <c r="AN212" i="1"/>
  <c r="AM212" i="1"/>
  <c r="AL212" i="1"/>
  <c r="AN211" i="1"/>
  <c r="AM211" i="1"/>
  <c r="AL211" i="1"/>
  <c r="AN210" i="1"/>
  <c r="AM210" i="1"/>
  <c r="AL210" i="1"/>
  <c r="AN209" i="1"/>
  <c r="AM209" i="1"/>
  <c r="AL209" i="1"/>
  <c r="AN208" i="1"/>
  <c r="AM208" i="1"/>
  <c r="AL208" i="1"/>
  <c r="AN207" i="1"/>
  <c r="AM207" i="1"/>
  <c r="AL207" i="1"/>
  <c r="AN206" i="1"/>
  <c r="AM206" i="1"/>
  <c r="AL206" i="1"/>
  <c r="AN205" i="1"/>
  <c r="AM205" i="1"/>
  <c r="AL205" i="1"/>
  <c r="AN204" i="1"/>
  <c r="AM204" i="1"/>
  <c r="AL204" i="1"/>
  <c r="AN203" i="1"/>
  <c r="AM203" i="1"/>
  <c r="AL203" i="1"/>
  <c r="AN202" i="1"/>
  <c r="AM202" i="1"/>
  <c r="AL202" i="1"/>
  <c r="AN201" i="1"/>
  <c r="AM201" i="1"/>
  <c r="AL201" i="1"/>
  <c r="AN200" i="1"/>
  <c r="AM200" i="1"/>
  <c r="AL200" i="1"/>
  <c r="AN199" i="1"/>
  <c r="AM199" i="1"/>
  <c r="AL199" i="1"/>
  <c r="AN198" i="1"/>
  <c r="AM198" i="1"/>
  <c r="AL198" i="1"/>
  <c r="AN197" i="1"/>
  <c r="AM197" i="1"/>
  <c r="AL197" i="1"/>
  <c r="AN196" i="1"/>
  <c r="AM196" i="1"/>
  <c r="AL196" i="1"/>
  <c r="AN195" i="1"/>
  <c r="AM195" i="1"/>
  <c r="AL195" i="1"/>
  <c r="AN194" i="1"/>
  <c r="AM194" i="1"/>
  <c r="AL194" i="1"/>
  <c r="AN193" i="1"/>
  <c r="AM193" i="1"/>
  <c r="AL193" i="1"/>
  <c r="AN192" i="1"/>
  <c r="AM192" i="1"/>
  <c r="AL192" i="1"/>
  <c r="AN191" i="1"/>
  <c r="AM191" i="1"/>
  <c r="AL191" i="1"/>
  <c r="AN190" i="1"/>
  <c r="AM190" i="1"/>
  <c r="AL190" i="1"/>
  <c r="AN189" i="1"/>
  <c r="AM189" i="1"/>
  <c r="AL189" i="1"/>
  <c r="AN188" i="1"/>
  <c r="AM188" i="1"/>
  <c r="AL188" i="1"/>
  <c r="AN187" i="1"/>
  <c r="AM187" i="1"/>
  <c r="AL187" i="1"/>
  <c r="AN186" i="1"/>
  <c r="AM186" i="1"/>
  <c r="AL186" i="1"/>
  <c r="AN185" i="1"/>
  <c r="AM185" i="1"/>
  <c r="AL185" i="1"/>
  <c r="AN184" i="1"/>
  <c r="AM184" i="1"/>
  <c r="AL184" i="1"/>
  <c r="AN183" i="1"/>
  <c r="AM183" i="1"/>
  <c r="AL183" i="1"/>
  <c r="AN182" i="1"/>
  <c r="AM182" i="1"/>
  <c r="AL182" i="1"/>
  <c r="AN181" i="1"/>
  <c r="AM181" i="1"/>
  <c r="AL181" i="1"/>
  <c r="AN180" i="1"/>
  <c r="AM180" i="1"/>
  <c r="AL180" i="1"/>
  <c r="AN179" i="1"/>
  <c r="AM179" i="1"/>
  <c r="AL179" i="1"/>
  <c r="AN178" i="1"/>
  <c r="AM178" i="1"/>
  <c r="AL178" i="1"/>
  <c r="AN177" i="1"/>
  <c r="AM177" i="1"/>
  <c r="AL177" i="1"/>
  <c r="AN176" i="1"/>
  <c r="AM176" i="1"/>
  <c r="AL176" i="1"/>
  <c r="AN175" i="1"/>
  <c r="AM175" i="1"/>
  <c r="AL175" i="1"/>
  <c r="AN174" i="1"/>
  <c r="AM174" i="1"/>
  <c r="AL174" i="1"/>
  <c r="AN173" i="1"/>
  <c r="AM173" i="1"/>
  <c r="AL173" i="1"/>
  <c r="AN172" i="1"/>
  <c r="AM172" i="1"/>
  <c r="AL172" i="1"/>
  <c r="AN171" i="1"/>
  <c r="AM171" i="1"/>
  <c r="AL171" i="1"/>
  <c r="AN170" i="1"/>
  <c r="AM170" i="1"/>
  <c r="AL170" i="1"/>
  <c r="AN169" i="1"/>
  <c r="AM169" i="1"/>
  <c r="AL169" i="1"/>
  <c r="AN168" i="1"/>
  <c r="AM168" i="1"/>
  <c r="AL168" i="1"/>
  <c r="AN167" i="1"/>
  <c r="AM167" i="1"/>
  <c r="AL167" i="1"/>
  <c r="AN166" i="1"/>
  <c r="AM166" i="1"/>
  <c r="AL166" i="1"/>
  <c r="AN165" i="1"/>
  <c r="AM165" i="1"/>
  <c r="AL165" i="1"/>
  <c r="AN93" i="1"/>
  <c r="AM93" i="1"/>
  <c r="AL93" i="1"/>
  <c r="AN92" i="1"/>
  <c r="AM92" i="1"/>
  <c r="AL92" i="1"/>
  <c r="AN91" i="1"/>
  <c r="AM91" i="1"/>
  <c r="AL91" i="1"/>
  <c r="AN90" i="1"/>
  <c r="AM90" i="1"/>
  <c r="AL90" i="1"/>
  <c r="AN89" i="1"/>
  <c r="AM89" i="1"/>
  <c r="AL89" i="1"/>
  <c r="AN88" i="1"/>
  <c r="AM88" i="1"/>
  <c r="AL88" i="1"/>
  <c r="AN87" i="1"/>
  <c r="AM87" i="1"/>
  <c r="AL87" i="1"/>
  <c r="AN86" i="1"/>
  <c r="AM86" i="1"/>
  <c r="AL86" i="1"/>
  <c r="AN85" i="1"/>
  <c r="AM85" i="1"/>
  <c r="AL85" i="1"/>
  <c r="AN84" i="1"/>
  <c r="AM84" i="1"/>
  <c r="AL84" i="1"/>
  <c r="AN83" i="1"/>
  <c r="AM83" i="1"/>
  <c r="AL83" i="1"/>
  <c r="AN82" i="1"/>
  <c r="AM82" i="1"/>
  <c r="AL82" i="1"/>
  <c r="AN81" i="1"/>
  <c r="AM81" i="1"/>
  <c r="AL81" i="1"/>
  <c r="AN80" i="1"/>
  <c r="AM80" i="1"/>
  <c r="AL80" i="1"/>
  <c r="AN79" i="1"/>
  <c r="AM79" i="1"/>
  <c r="AL79" i="1"/>
  <c r="AN78" i="1"/>
  <c r="AM78" i="1"/>
  <c r="AL78" i="1"/>
  <c r="AN77" i="1"/>
  <c r="AM77" i="1"/>
  <c r="AL77" i="1"/>
  <c r="AN76" i="1"/>
  <c r="AM76" i="1"/>
  <c r="AL76" i="1"/>
  <c r="AN75" i="1"/>
  <c r="AM75" i="1"/>
  <c r="AL75" i="1"/>
  <c r="AN74" i="1"/>
  <c r="AM74" i="1"/>
  <c r="AL74" i="1"/>
  <c r="AN73" i="1"/>
  <c r="AM73" i="1"/>
  <c r="AL73" i="1"/>
  <c r="AN72" i="1"/>
  <c r="AM72" i="1"/>
  <c r="AL72" i="1"/>
  <c r="AN71" i="1"/>
  <c r="AM71" i="1"/>
  <c r="AL71" i="1"/>
  <c r="AN70" i="1"/>
  <c r="AM70" i="1"/>
  <c r="AL70" i="1"/>
  <c r="AN69" i="1"/>
  <c r="AM69" i="1"/>
  <c r="AL69" i="1"/>
  <c r="AN68" i="1"/>
  <c r="AM68" i="1"/>
  <c r="AL68" i="1"/>
  <c r="AN67" i="1"/>
  <c r="AM67" i="1"/>
  <c r="AL67" i="1"/>
  <c r="AN66" i="1"/>
  <c r="AM66" i="1"/>
  <c r="AL66" i="1"/>
  <c r="AN65" i="1"/>
  <c r="AM65" i="1"/>
  <c r="AL65" i="1"/>
  <c r="AN64" i="1"/>
  <c r="AM64" i="1"/>
  <c r="AL64" i="1"/>
  <c r="AN63" i="1"/>
  <c r="AM63" i="1"/>
  <c r="AL63" i="1"/>
  <c r="AN62" i="1"/>
  <c r="AM62" i="1"/>
  <c r="AL62" i="1"/>
  <c r="AN61" i="1"/>
  <c r="AM61" i="1"/>
  <c r="AL61" i="1"/>
  <c r="AN60" i="1"/>
  <c r="AM60" i="1"/>
  <c r="AL60" i="1"/>
  <c r="AN59" i="1"/>
  <c r="AM59" i="1"/>
  <c r="AL59" i="1"/>
  <c r="AN58" i="1"/>
  <c r="AM58" i="1"/>
  <c r="AL58" i="1"/>
  <c r="AN57" i="1"/>
  <c r="AM57" i="1"/>
  <c r="AL57" i="1"/>
  <c r="AN56" i="1"/>
  <c r="AM56" i="1"/>
  <c r="AL56" i="1"/>
  <c r="AN55" i="1"/>
  <c r="AM55" i="1"/>
  <c r="AL55" i="1"/>
  <c r="AN54" i="1"/>
  <c r="AM54" i="1"/>
  <c r="AL54" i="1"/>
  <c r="AN53" i="1"/>
  <c r="AM53" i="1"/>
  <c r="AL53" i="1"/>
  <c r="AN52" i="1"/>
  <c r="AM52" i="1"/>
  <c r="AL52" i="1"/>
  <c r="AN51" i="1"/>
  <c r="AM51" i="1"/>
  <c r="AL51" i="1"/>
  <c r="AN50" i="1"/>
  <c r="AM50" i="1"/>
  <c r="AL50" i="1"/>
  <c r="AN49" i="1"/>
  <c r="AM49" i="1"/>
  <c r="AL49" i="1"/>
  <c r="AN48" i="1"/>
  <c r="AM48" i="1"/>
  <c r="AL48" i="1"/>
  <c r="AN47" i="1"/>
  <c r="AM47" i="1"/>
  <c r="AL47" i="1"/>
  <c r="AN46" i="1"/>
  <c r="AM46" i="1"/>
  <c r="AL46" i="1"/>
  <c r="AN45" i="1"/>
  <c r="AM45" i="1"/>
  <c r="AL45" i="1"/>
  <c r="AN44" i="1"/>
  <c r="AM44" i="1"/>
  <c r="AL44" i="1"/>
  <c r="AN43" i="1"/>
  <c r="AM43" i="1"/>
  <c r="AL43" i="1"/>
  <c r="AN42" i="1"/>
  <c r="AM42" i="1"/>
  <c r="AL42" i="1"/>
  <c r="AN41" i="1"/>
  <c r="AM41" i="1"/>
  <c r="AL41" i="1"/>
  <c r="AN40" i="1"/>
  <c r="AM40" i="1"/>
  <c r="AL40" i="1"/>
  <c r="AN39" i="1"/>
  <c r="AM39" i="1"/>
  <c r="AL39" i="1"/>
  <c r="AN38" i="1"/>
  <c r="AM38" i="1"/>
  <c r="AL38" i="1"/>
  <c r="AN37" i="1"/>
  <c r="AM37" i="1"/>
  <c r="AL37" i="1"/>
  <c r="AN36" i="1"/>
  <c r="AM36" i="1"/>
  <c r="AL36" i="1"/>
  <c r="AN35" i="1"/>
  <c r="AM35" i="1"/>
  <c r="AL35" i="1"/>
  <c r="AN34" i="1"/>
  <c r="AM34" i="1"/>
  <c r="AL34" i="1"/>
  <c r="AN33" i="1"/>
  <c r="AM33" i="1"/>
  <c r="AL33" i="1"/>
  <c r="AN32" i="1"/>
  <c r="AM32" i="1"/>
  <c r="AL32" i="1"/>
  <c r="AN31" i="1"/>
  <c r="AM31" i="1"/>
  <c r="AL31" i="1"/>
  <c r="AN30" i="1"/>
  <c r="AM30" i="1"/>
  <c r="AL30" i="1"/>
  <c r="AN29" i="1"/>
  <c r="AM29" i="1"/>
  <c r="AL29" i="1"/>
  <c r="AN27" i="1"/>
  <c r="AM27" i="1"/>
  <c r="AL27" i="1"/>
  <c r="AN26" i="1"/>
  <c r="AM26" i="1"/>
  <c r="AL26" i="1"/>
  <c r="AN25" i="1"/>
  <c r="AM25" i="1"/>
  <c r="AL25" i="1"/>
  <c r="AN24" i="1"/>
  <c r="AM24" i="1"/>
  <c r="AL24" i="1"/>
  <c r="AN23" i="1"/>
  <c r="AM23" i="1"/>
  <c r="AL23" i="1"/>
  <c r="AN19" i="1"/>
  <c r="AM19" i="1"/>
  <c r="AL19" i="1"/>
  <c r="AN10" i="1"/>
  <c r="AM10" i="1"/>
  <c r="AL10" i="1"/>
  <c r="BY22" i="1" l="1"/>
  <c r="AL20" i="1"/>
  <c r="AM20" i="1"/>
  <c r="AN20" i="1"/>
  <c r="AL21" i="1"/>
  <c r="AM21" i="1"/>
  <c r="AN21" i="1"/>
  <c r="AL22" i="1"/>
  <c r="AM22" i="1"/>
  <c r="AN22" i="1"/>
  <c r="AL28" i="1"/>
  <c r="AM28" i="1"/>
  <c r="AN28" i="1"/>
  <c r="AL9" i="1"/>
  <c r="AM9" i="1"/>
  <c r="AN9" i="1"/>
  <c r="AL11" i="1"/>
  <c r="AM11" i="1"/>
  <c r="AN11" i="1"/>
  <c r="AL12" i="1"/>
  <c r="AM12" i="1"/>
  <c r="AN12" i="1"/>
  <c r="AL13" i="1"/>
  <c r="AM13" i="1"/>
  <c r="AN13" i="1"/>
  <c r="AL14" i="1"/>
  <c r="AM14" i="1"/>
  <c r="AN14" i="1"/>
  <c r="AL15" i="1"/>
  <c r="AM15" i="1"/>
  <c r="AN15" i="1"/>
  <c r="AL16" i="1"/>
  <c r="AM16" i="1"/>
  <c r="AN16" i="1"/>
  <c r="AL17" i="1"/>
  <c r="AM17" i="1"/>
  <c r="AN17" i="1"/>
  <c r="AL18" i="1"/>
  <c r="AM18" i="1"/>
  <c r="AN18" i="1"/>
  <c r="AN8" i="1"/>
  <c r="AL8" i="1"/>
  <c r="AM8" i="1"/>
  <c r="Z8" i="1"/>
  <c r="AA8" i="1"/>
  <c r="AB8" i="1"/>
  <c r="AC8" i="1"/>
  <c r="AD8" i="1"/>
  <c r="AE8" i="1"/>
  <c r="AF8" i="1"/>
  <c r="AG8" i="1"/>
  <c r="AH8" i="1"/>
  <c r="AI8" i="1"/>
  <c r="AJ8" i="1"/>
  <c r="AK8" i="1"/>
  <c r="Z9" i="1"/>
  <c r="AA9" i="1"/>
  <c r="AB9" i="1"/>
  <c r="AC9" i="1"/>
  <c r="AD9" i="1"/>
  <c r="AE9" i="1"/>
  <c r="AF9" i="1"/>
  <c r="AG9" i="1"/>
  <c r="AH9" i="1"/>
  <c r="AI9" i="1"/>
  <c r="AJ9" i="1"/>
  <c r="AK9" i="1"/>
  <c r="Z10" i="1"/>
  <c r="AA10" i="1"/>
  <c r="AB10" i="1"/>
  <c r="AC10" i="1"/>
  <c r="AD10" i="1"/>
  <c r="AE10" i="1"/>
  <c r="AF10" i="1"/>
  <c r="AG10" i="1"/>
  <c r="AH10" i="1"/>
  <c r="AI10" i="1"/>
  <c r="AJ10" i="1"/>
  <c r="AK10" i="1"/>
  <c r="Z11" i="1"/>
  <c r="AA11" i="1"/>
  <c r="AB11" i="1"/>
  <c r="AC11" i="1"/>
  <c r="AD11" i="1"/>
  <c r="AE11" i="1"/>
  <c r="AF11" i="1"/>
  <c r="AG11" i="1"/>
  <c r="AH11" i="1"/>
  <c r="AI11" i="1"/>
  <c r="AJ11" i="1"/>
  <c r="AK11" i="1"/>
  <c r="Z12" i="1"/>
  <c r="AA12" i="1"/>
  <c r="AB12" i="1"/>
  <c r="AC12" i="1"/>
  <c r="AD12" i="1"/>
  <c r="AE12" i="1"/>
  <c r="AF12" i="1"/>
  <c r="AG12" i="1"/>
  <c r="AH12" i="1"/>
  <c r="AI12" i="1"/>
  <c r="AJ12" i="1"/>
  <c r="AK12" i="1"/>
  <c r="Z13" i="1"/>
  <c r="AA13" i="1"/>
  <c r="AB13" i="1"/>
  <c r="AC13" i="1"/>
  <c r="AD13" i="1"/>
  <c r="AE13" i="1"/>
  <c r="AF13" i="1"/>
  <c r="AG13" i="1"/>
  <c r="AH13" i="1"/>
  <c r="AI13" i="1"/>
  <c r="AJ13" i="1"/>
  <c r="AK13" i="1"/>
  <c r="Z14" i="1"/>
  <c r="AA14" i="1"/>
  <c r="AB14" i="1"/>
  <c r="AC14" i="1"/>
  <c r="AD14" i="1"/>
  <c r="AE14" i="1"/>
  <c r="AF14" i="1"/>
  <c r="AG14" i="1"/>
  <c r="AH14" i="1"/>
  <c r="AI14" i="1"/>
  <c r="AJ14" i="1"/>
  <c r="AK14" i="1"/>
  <c r="Z15" i="1"/>
  <c r="AA15" i="1"/>
  <c r="AB15" i="1"/>
  <c r="AC15" i="1"/>
  <c r="AD15" i="1"/>
  <c r="AE15" i="1"/>
  <c r="AF15" i="1"/>
  <c r="AG15" i="1"/>
  <c r="AH15" i="1"/>
  <c r="AI15" i="1"/>
  <c r="AJ15" i="1"/>
  <c r="AK15" i="1"/>
  <c r="Z16" i="1"/>
  <c r="AA16" i="1"/>
  <c r="AB16" i="1"/>
  <c r="AC16" i="1"/>
  <c r="AD16" i="1"/>
  <c r="AE16" i="1"/>
  <c r="AF16" i="1"/>
  <c r="AG16" i="1"/>
  <c r="AH16" i="1"/>
  <c r="AI16" i="1"/>
  <c r="AJ16" i="1"/>
  <c r="AK16" i="1"/>
  <c r="Z17" i="1"/>
  <c r="AA17" i="1"/>
  <c r="AB17" i="1"/>
  <c r="AC17" i="1"/>
  <c r="AD17" i="1"/>
  <c r="AE17" i="1"/>
  <c r="AF17" i="1"/>
  <c r="AG17" i="1"/>
  <c r="AH17" i="1"/>
  <c r="AI17" i="1"/>
  <c r="AJ17" i="1"/>
  <c r="AK17" i="1"/>
  <c r="Z18" i="1"/>
  <c r="AA18" i="1"/>
  <c r="AB18" i="1"/>
  <c r="AC18" i="1"/>
  <c r="AD18" i="1"/>
  <c r="AE18" i="1"/>
  <c r="AF18" i="1"/>
  <c r="AG18" i="1"/>
  <c r="AH18" i="1"/>
  <c r="AI18" i="1"/>
  <c r="AJ18" i="1"/>
  <c r="AK18" i="1"/>
  <c r="Z19" i="1"/>
  <c r="AA19" i="1"/>
  <c r="AB19" i="1"/>
  <c r="AC19" i="1"/>
  <c r="AD19" i="1"/>
  <c r="AE19" i="1"/>
  <c r="AF19" i="1"/>
  <c r="AG19" i="1"/>
  <c r="AH19" i="1"/>
  <c r="AI19" i="1"/>
  <c r="AJ19" i="1"/>
  <c r="AK19" i="1"/>
  <c r="Z20" i="1"/>
  <c r="AA20" i="1"/>
  <c r="AB20" i="1"/>
  <c r="AC20" i="1"/>
  <c r="AD20" i="1"/>
  <c r="AE20" i="1"/>
  <c r="AF20" i="1"/>
  <c r="AG20" i="1"/>
  <c r="AH20" i="1"/>
  <c r="AI20" i="1"/>
  <c r="AJ20" i="1"/>
  <c r="AK20" i="1"/>
  <c r="Z21" i="1"/>
  <c r="AA21" i="1"/>
  <c r="AB21" i="1"/>
  <c r="AC21" i="1"/>
  <c r="AD21" i="1"/>
  <c r="AE21" i="1"/>
  <c r="AF21" i="1"/>
  <c r="AG21" i="1"/>
  <c r="AH21" i="1"/>
  <c r="AI21" i="1"/>
  <c r="AJ21" i="1"/>
  <c r="AK21" i="1"/>
  <c r="Z22" i="1"/>
  <c r="AA22" i="1"/>
  <c r="AB22" i="1"/>
  <c r="AC22" i="1"/>
  <c r="AD22" i="1"/>
  <c r="AE22" i="1"/>
  <c r="AF22" i="1"/>
  <c r="AG22" i="1"/>
  <c r="AH22" i="1"/>
  <c r="AI22" i="1"/>
  <c r="AJ22" i="1"/>
  <c r="AK22" i="1"/>
  <c r="Z23" i="1"/>
  <c r="AA23" i="1"/>
  <c r="AB23" i="1"/>
  <c r="AC23" i="1"/>
  <c r="AD23" i="1"/>
  <c r="AE23" i="1"/>
  <c r="AF23" i="1"/>
  <c r="AG23" i="1"/>
  <c r="AH23" i="1"/>
  <c r="AI23" i="1"/>
  <c r="AJ23" i="1"/>
  <c r="AK23" i="1"/>
  <c r="Z24" i="1"/>
  <c r="AA24" i="1"/>
  <c r="AB24" i="1"/>
  <c r="AC24" i="1"/>
  <c r="AD24" i="1"/>
  <c r="AE24" i="1"/>
  <c r="AF24" i="1"/>
  <c r="AG24" i="1"/>
  <c r="AH24" i="1"/>
  <c r="AI24" i="1"/>
  <c r="AJ24" i="1"/>
  <c r="AK24" i="1"/>
  <c r="Z25" i="1"/>
  <c r="AA25" i="1"/>
  <c r="AB25" i="1"/>
  <c r="AC25" i="1"/>
  <c r="AD25" i="1"/>
  <c r="AE25" i="1"/>
  <c r="AF25" i="1"/>
  <c r="AG25" i="1"/>
  <c r="AH25" i="1"/>
  <c r="AI25" i="1"/>
  <c r="AJ25" i="1"/>
  <c r="AK25" i="1"/>
  <c r="Z26" i="1"/>
  <c r="AA26" i="1"/>
  <c r="AB26" i="1"/>
  <c r="AC26" i="1"/>
  <c r="AD26" i="1"/>
  <c r="AE26" i="1"/>
  <c r="AF26" i="1"/>
  <c r="AG26" i="1"/>
  <c r="AH26" i="1"/>
  <c r="AI26" i="1"/>
  <c r="AJ26" i="1"/>
  <c r="AK26" i="1"/>
  <c r="Z27" i="1"/>
  <c r="AA27" i="1"/>
  <c r="AB27" i="1"/>
  <c r="AC27" i="1"/>
  <c r="AD27" i="1"/>
  <c r="AE27" i="1"/>
  <c r="AF27" i="1"/>
  <c r="AG27" i="1"/>
  <c r="AH27" i="1"/>
  <c r="AI27" i="1"/>
  <c r="AJ27" i="1"/>
  <c r="AK27" i="1"/>
  <c r="Z28" i="1"/>
  <c r="AA28" i="1"/>
  <c r="AB28" i="1"/>
  <c r="AC28" i="1"/>
  <c r="AD28" i="1"/>
  <c r="AE28" i="1"/>
  <c r="AF28" i="1"/>
  <c r="AG28" i="1"/>
  <c r="AH28" i="1"/>
  <c r="AI28" i="1"/>
  <c r="AJ28" i="1"/>
  <c r="AK28" i="1"/>
  <c r="Z29" i="1"/>
  <c r="AA29" i="1"/>
  <c r="AB29" i="1"/>
  <c r="AC29" i="1"/>
  <c r="AD29" i="1"/>
  <c r="AE29" i="1"/>
  <c r="AF29" i="1"/>
  <c r="AG29" i="1"/>
  <c r="AH29" i="1"/>
  <c r="AI29" i="1"/>
  <c r="AJ29" i="1"/>
  <c r="AK29" i="1"/>
  <c r="Z30" i="1"/>
  <c r="AA30" i="1"/>
  <c r="AB30" i="1"/>
  <c r="AC30" i="1"/>
  <c r="AD30" i="1"/>
  <c r="AE30" i="1"/>
  <c r="AF30" i="1"/>
  <c r="AG30" i="1"/>
  <c r="AH30" i="1"/>
  <c r="AI30" i="1"/>
  <c r="AJ30" i="1"/>
  <c r="AK30" i="1"/>
  <c r="Z31" i="1"/>
  <c r="AA31" i="1"/>
  <c r="AB31" i="1"/>
  <c r="AC31" i="1"/>
  <c r="AD31" i="1"/>
  <c r="AE31" i="1"/>
  <c r="AF31" i="1"/>
  <c r="AG31" i="1"/>
  <c r="AH31" i="1"/>
  <c r="AI31" i="1"/>
  <c r="AJ31" i="1"/>
  <c r="AK31" i="1"/>
  <c r="Z32" i="1"/>
  <c r="AA32" i="1"/>
  <c r="AB32" i="1"/>
  <c r="AC32" i="1"/>
  <c r="AD32" i="1"/>
  <c r="AE32" i="1"/>
  <c r="AF32" i="1"/>
  <c r="AG32" i="1"/>
  <c r="AH32" i="1"/>
  <c r="AI32" i="1"/>
  <c r="AJ32" i="1"/>
  <c r="AK32" i="1"/>
  <c r="Z33" i="1"/>
  <c r="AA33" i="1"/>
  <c r="AB33" i="1"/>
  <c r="AC33" i="1"/>
  <c r="AD33" i="1"/>
  <c r="AE33" i="1"/>
  <c r="AF33" i="1"/>
  <c r="AG33" i="1"/>
  <c r="AH33" i="1"/>
  <c r="AI33" i="1"/>
  <c r="AJ33" i="1"/>
  <c r="AK33" i="1"/>
  <c r="CC8" i="1"/>
  <c r="CD8" i="1"/>
  <c r="CE8" i="1"/>
  <c r="CF8" i="1"/>
  <c r="CC9" i="1"/>
  <c r="CD9" i="1"/>
  <c r="CE9" i="1"/>
  <c r="CF9" i="1"/>
  <c r="CC10" i="1"/>
  <c r="CD10" i="1"/>
  <c r="CE10" i="1"/>
  <c r="CF10" i="1"/>
  <c r="CC11" i="1"/>
  <c r="CD11" i="1"/>
  <c r="CE11" i="1"/>
  <c r="CF11" i="1"/>
  <c r="CC12" i="1"/>
  <c r="CD12" i="1"/>
  <c r="CE12" i="1"/>
  <c r="CF12" i="1"/>
  <c r="CC13" i="1"/>
  <c r="CD13" i="1"/>
  <c r="CE13" i="1"/>
  <c r="CF13" i="1"/>
  <c r="CC14" i="1"/>
  <c r="CD14" i="1"/>
  <c r="CE14" i="1"/>
  <c r="CF14" i="1"/>
  <c r="CC15" i="1"/>
  <c r="CD15" i="1"/>
  <c r="CE15" i="1"/>
  <c r="CF15" i="1"/>
  <c r="CC16" i="1"/>
  <c r="CD16" i="1"/>
  <c r="CE16" i="1"/>
  <c r="CF16" i="1"/>
  <c r="CC17" i="1"/>
  <c r="CD17" i="1"/>
  <c r="CE17" i="1"/>
  <c r="CF17" i="1"/>
  <c r="CC18" i="1"/>
  <c r="CD18" i="1"/>
  <c r="CE18" i="1"/>
  <c r="CF18" i="1"/>
  <c r="CC19" i="1"/>
  <c r="CD19" i="1"/>
  <c r="CE19" i="1"/>
  <c r="CF19" i="1"/>
  <c r="CC20" i="1"/>
  <c r="CD20" i="1"/>
  <c r="CE20" i="1"/>
  <c r="CF20" i="1"/>
  <c r="CC21" i="1"/>
  <c r="CD21" i="1"/>
  <c r="CE21" i="1"/>
  <c r="CF21" i="1"/>
  <c r="CC22" i="1"/>
  <c r="CD22" i="1"/>
  <c r="CE22" i="1"/>
  <c r="CF22" i="1"/>
  <c r="CC23" i="1"/>
  <c r="CD23" i="1"/>
  <c r="CE23" i="1"/>
  <c r="CF23" i="1"/>
  <c r="CC24" i="1"/>
  <c r="CD24" i="1"/>
  <c r="CE24" i="1"/>
  <c r="CF24" i="1"/>
  <c r="CC25" i="1"/>
  <c r="CD25" i="1"/>
  <c r="CE25" i="1"/>
  <c r="CF25" i="1"/>
  <c r="CC26" i="1"/>
  <c r="CD26" i="1"/>
  <c r="CE26" i="1"/>
  <c r="CF26" i="1"/>
  <c r="CC27" i="1"/>
  <c r="CD27" i="1"/>
  <c r="CE27" i="1"/>
  <c r="CF27" i="1"/>
  <c r="CC28" i="1"/>
  <c r="CD28" i="1"/>
  <c r="CE28" i="1"/>
  <c r="CF28" i="1"/>
  <c r="CC29" i="1"/>
  <c r="CD29" i="1"/>
  <c r="CE29" i="1"/>
  <c r="CF29" i="1"/>
  <c r="CC30" i="1"/>
  <c r="CD30" i="1"/>
  <c r="CE30" i="1"/>
  <c r="CF30" i="1"/>
  <c r="CC31" i="1"/>
  <c r="CD31" i="1"/>
  <c r="CE31" i="1"/>
  <c r="CF31" i="1"/>
  <c r="CC32" i="1"/>
  <c r="CD32" i="1"/>
  <c r="CE32" i="1"/>
  <c r="CF32" i="1"/>
  <c r="CC33" i="1"/>
  <c r="CD33" i="1"/>
  <c r="CE33" i="1"/>
  <c r="CF33" i="1"/>
  <c r="CC34" i="1"/>
  <c r="CD34" i="1"/>
  <c r="CE34" i="1"/>
  <c r="CF34" i="1"/>
  <c r="CC35" i="1"/>
  <c r="CD35" i="1"/>
  <c r="CE35" i="1"/>
  <c r="CF35" i="1"/>
  <c r="CC36" i="1"/>
  <c r="CD36" i="1"/>
  <c r="CE36" i="1"/>
  <c r="CF36" i="1"/>
  <c r="CC37" i="1"/>
  <c r="CD37" i="1"/>
  <c r="CE37" i="1"/>
  <c r="CF37" i="1"/>
  <c r="CC38" i="1"/>
  <c r="CD38" i="1"/>
  <c r="CE38" i="1"/>
  <c r="CF38" i="1"/>
  <c r="CC39" i="1"/>
  <c r="CD39" i="1"/>
  <c r="CE39" i="1"/>
  <c r="CF39" i="1"/>
  <c r="CC40" i="1"/>
  <c r="CD40" i="1"/>
  <c r="CE40" i="1"/>
  <c r="CF40" i="1"/>
  <c r="CC41" i="1"/>
  <c r="CD41" i="1"/>
  <c r="CE41" i="1"/>
  <c r="CF41" i="1"/>
  <c r="CC42" i="1"/>
  <c r="CD42" i="1"/>
  <c r="CE42" i="1"/>
  <c r="CF42" i="1"/>
  <c r="CC43" i="1"/>
  <c r="CD43" i="1"/>
  <c r="CE43" i="1"/>
  <c r="CF43" i="1"/>
  <c r="CC44" i="1"/>
  <c r="CD44" i="1"/>
  <c r="CE44" i="1"/>
  <c r="CF44" i="1"/>
  <c r="CC45" i="1"/>
  <c r="CD45" i="1"/>
  <c r="CE45" i="1"/>
  <c r="CF45" i="1"/>
  <c r="CC46" i="1"/>
  <c r="CD46" i="1"/>
  <c r="CE46" i="1"/>
  <c r="CF46" i="1"/>
  <c r="CC47" i="1"/>
  <c r="CD47" i="1"/>
  <c r="CE47" i="1"/>
  <c r="CF47" i="1"/>
  <c r="CC48" i="1"/>
  <c r="CD48" i="1"/>
  <c r="CE48" i="1"/>
  <c r="CF48" i="1"/>
  <c r="CC49" i="1"/>
  <c r="CD49" i="1"/>
  <c r="CE49" i="1"/>
  <c r="CF49" i="1"/>
  <c r="CC50" i="1"/>
  <c r="CD50" i="1"/>
  <c r="CE50" i="1"/>
  <c r="CF50" i="1"/>
  <c r="CC51" i="1"/>
  <c r="CD51" i="1"/>
  <c r="CE51" i="1"/>
  <c r="CF51" i="1"/>
  <c r="CC52" i="1"/>
  <c r="CD52" i="1"/>
  <c r="CE52" i="1"/>
  <c r="CF52" i="1"/>
  <c r="CC53" i="1"/>
  <c r="CD53" i="1"/>
  <c r="CE53" i="1"/>
  <c r="CF53" i="1"/>
  <c r="CC54" i="1"/>
  <c r="CD54" i="1"/>
  <c r="CE54" i="1"/>
  <c r="CF54" i="1"/>
  <c r="CC55" i="1"/>
  <c r="CD55" i="1"/>
  <c r="CE55" i="1"/>
  <c r="CF55" i="1"/>
  <c r="CC56" i="1"/>
  <c r="CD56" i="1"/>
  <c r="CE56" i="1"/>
  <c r="CF56" i="1"/>
  <c r="CC57" i="1"/>
  <c r="CD57" i="1"/>
  <c r="CE57" i="1"/>
  <c r="CF57" i="1"/>
  <c r="CC58" i="1"/>
  <c r="CD58" i="1"/>
  <c r="CE58" i="1"/>
  <c r="CF58" i="1"/>
  <c r="CC59" i="1"/>
  <c r="CD59" i="1"/>
  <c r="CE59" i="1"/>
  <c r="CF59" i="1"/>
  <c r="CC60" i="1"/>
  <c r="CD60" i="1"/>
  <c r="CE60" i="1"/>
  <c r="CF60" i="1"/>
  <c r="CC61" i="1"/>
  <c r="CD61" i="1"/>
  <c r="CE61" i="1"/>
  <c r="CF61" i="1"/>
  <c r="CC62" i="1"/>
  <c r="CD62" i="1"/>
  <c r="CE62" i="1"/>
  <c r="CF62" i="1"/>
  <c r="CC63" i="1"/>
  <c r="CD63" i="1"/>
  <c r="CE63" i="1"/>
  <c r="CF63" i="1"/>
  <c r="CC64" i="1"/>
  <c r="CD64" i="1"/>
  <c r="CE64" i="1"/>
  <c r="CF64" i="1"/>
  <c r="CC65" i="1"/>
  <c r="CD65" i="1"/>
  <c r="CE65" i="1"/>
  <c r="CF65" i="1"/>
  <c r="CC66" i="1"/>
  <c r="CD66" i="1"/>
  <c r="CE66" i="1"/>
  <c r="CF66" i="1"/>
  <c r="CC67" i="1"/>
  <c r="CD67" i="1"/>
  <c r="CE67" i="1"/>
  <c r="CF67" i="1"/>
  <c r="CC68" i="1"/>
  <c r="CD68" i="1"/>
  <c r="CE68" i="1"/>
  <c r="CF68" i="1"/>
  <c r="CC69" i="1"/>
  <c r="CD69" i="1"/>
  <c r="CE69" i="1"/>
  <c r="CF69" i="1"/>
  <c r="CC70" i="1"/>
  <c r="CD70" i="1"/>
  <c r="CE70" i="1"/>
  <c r="CF70" i="1"/>
  <c r="CC71" i="1"/>
  <c r="CD71" i="1"/>
  <c r="CE71" i="1"/>
  <c r="CF71" i="1"/>
  <c r="CC72" i="1"/>
  <c r="CD72" i="1"/>
  <c r="CE72" i="1"/>
  <c r="CF72" i="1"/>
  <c r="CC73" i="1"/>
  <c r="CD73" i="1"/>
  <c r="CE73" i="1"/>
  <c r="CF73" i="1"/>
  <c r="CC74" i="1"/>
  <c r="CD74" i="1"/>
  <c r="CE74" i="1"/>
  <c r="CF74" i="1"/>
  <c r="CC75" i="1"/>
  <c r="CD75" i="1"/>
  <c r="CE75" i="1"/>
  <c r="CF75" i="1"/>
  <c r="CC76" i="1"/>
  <c r="CD76" i="1"/>
  <c r="CE76" i="1"/>
  <c r="CF76" i="1"/>
  <c r="CC77" i="1"/>
  <c r="CD77" i="1"/>
  <c r="CE77" i="1"/>
  <c r="CF77" i="1"/>
  <c r="CC78" i="1"/>
  <c r="CD78" i="1"/>
  <c r="CE78" i="1"/>
  <c r="CF78" i="1"/>
  <c r="CC79" i="1"/>
  <c r="CD79" i="1"/>
  <c r="CE79" i="1"/>
  <c r="CF79" i="1"/>
  <c r="CC80" i="1"/>
  <c r="CD80" i="1"/>
  <c r="CE80" i="1"/>
  <c r="CF80" i="1"/>
  <c r="CC81" i="1"/>
  <c r="CD81" i="1"/>
  <c r="CE81" i="1"/>
  <c r="CF81" i="1"/>
  <c r="CC82" i="1"/>
  <c r="CD82" i="1"/>
  <c r="CE82" i="1"/>
  <c r="CF82" i="1"/>
  <c r="CC83" i="1"/>
  <c r="CD83" i="1"/>
  <c r="CE83" i="1"/>
  <c r="CF83" i="1"/>
  <c r="CC84" i="1"/>
  <c r="CD84" i="1"/>
  <c r="CE84" i="1"/>
  <c r="CF84" i="1"/>
  <c r="CC85" i="1"/>
  <c r="CD85" i="1"/>
  <c r="CE85" i="1"/>
  <c r="CF85" i="1"/>
  <c r="CC86" i="1"/>
  <c r="CD86" i="1"/>
  <c r="CE86" i="1"/>
  <c r="CF86" i="1"/>
  <c r="CC87" i="1"/>
  <c r="CD87" i="1"/>
  <c r="CE87" i="1"/>
  <c r="CF87" i="1"/>
  <c r="CC88" i="1"/>
  <c r="CD88" i="1"/>
  <c r="CE88" i="1"/>
  <c r="CF88" i="1"/>
  <c r="CC89" i="1"/>
  <c r="CD89" i="1"/>
  <c r="CE89" i="1"/>
  <c r="CF89" i="1"/>
  <c r="CC90" i="1"/>
  <c r="CD90" i="1"/>
  <c r="CE90" i="1"/>
  <c r="CF90" i="1"/>
  <c r="CC91" i="1"/>
  <c r="CD91" i="1"/>
  <c r="CE91" i="1"/>
  <c r="CF91" i="1"/>
  <c r="CC92" i="1"/>
  <c r="CD92" i="1"/>
  <c r="CE92" i="1"/>
  <c r="CF92" i="1"/>
  <c r="CC93" i="1"/>
  <c r="CD93" i="1"/>
  <c r="CE93" i="1"/>
  <c r="CF93" i="1"/>
  <c r="CC165" i="1"/>
  <c r="CD165" i="1"/>
  <c r="CE165" i="1"/>
  <c r="CF165" i="1"/>
  <c r="CC166" i="1"/>
  <c r="CD166" i="1"/>
  <c r="CE166" i="1"/>
  <c r="CF166" i="1"/>
  <c r="CC167" i="1"/>
  <c r="CD167" i="1"/>
  <c r="CE167" i="1"/>
  <c r="CF167" i="1"/>
  <c r="CC168" i="1"/>
  <c r="CD168" i="1"/>
  <c r="CE168" i="1"/>
  <c r="CF168" i="1"/>
  <c r="CC169" i="1"/>
  <c r="CD169" i="1"/>
  <c r="CE169" i="1"/>
  <c r="CF169" i="1"/>
  <c r="CC170" i="1"/>
  <c r="CD170" i="1"/>
  <c r="CE170" i="1"/>
  <c r="CF170" i="1"/>
  <c r="CC171" i="1"/>
  <c r="CD171" i="1"/>
  <c r="CE171" i="1"/>
  <c r="CF171" i="1"/>
  <c r="CC172" i="1"/>
  <c r="CD172" i="1"/>
  <c r="CE172" i="1"/>
  <c r="CF172" i="1"/>
  <c r="CC173" i="1"/>
  <c r="CD173" i="1"/>
  <c r="CE173" i="1"/>
  <c r="CF173" i="1"/>
  <c r="CC174" i="1"/>
  <c r="CD174" i="1"/>
  <c r="CE174" i="1"/>
  <c r="CF174" i="1"/>
  <c r="CC175" i="1"/>
  <c r="CD175" i="1"/>
  <c r="CE175" i="1"/>
  <c r="CF175" i="1"/>
  <c r="CC176" i="1"/>
  <c r="CD176" i="1"/>
  <c r="CE176" i="1"/>
  <c r="CF176" i="1"/>
  <c r="CC177" i="1"/>
  <c r="CD177" i="1"/>
  <c r="CE177" i="1"/>
  <c r="CF177" i="1"/>
  <c r="CC178" i="1"/>
  <c r="CD178" i="1"/>
  <c r="CE178" i="1"/>
  <c r="CF178" i="1"/>
  <c r="CC179" i="1"/>
  <c r="CD179" i="1"/>
  <c r="CE179" i="1"/>
  <c r="CF179" i="1"/>
  <c r="CC180" i="1"/>
  <c r="CD180" i="1"/>
  <c r="CE180" i="1"/>
  <c r="CF180" i="1"/>
  <c r="CC181" i="1"/>
  <c r="CD181" i="1"/>
  <c r="CE181" i="1"/>
  <c r="CF181" i="1"/>
  <c r="CC182" i="1"/>
  <c r="CD182" i="1"/>
  <c r="CE182" i="1"/>
  <c r="CF182" i="1"/>
  <c r="CC183" i="1"/>
  <c r="CD183" i="1"/>
  <c r="CE183" i="1"/>
  <c r="CF183" i="1"/>
  <c r="CC184" i="1"/>
  <c r="CD184" i="1"/>
  <c r="CE184" i="1"/>
  <c r="CF184" i="1"/>
  <c r="CC185" i="1"/>
  <c r="CD185" i="1"/>
  <c r="CE185" i="1"/>
  <c r="CF185" i="1"/>
  <c r="CC186" i="1"/>
  <c r="CD186" i="1"/>
  <c r="CE186" i="1"/>
  <c r="CF186" i="1"/>
  <c r="CC187" i="1"/>
  <c r="CD187" i="1"/>
  <c r="CE187" i="1"/>
  <c r="CF187" i="1"/>
  <c r="CC188" i="1"/>
  <c r="CD188" i="1"/>
  <c r="CE188" i="1"/>
  <c r="CF188" i="1"/>
  <c r="CC189" i="1"/>
  <c r="CD189" i="1"/>
  <c r="CE189" i="1"/>
  <c r="CF189" i="1"/>
  <c r="CC190" i="1"/>
  <c r="CD190" i="1"/>
  <c r="CE190" i="1"/>
  <c r="CF190" i="1"/>
  <c r="CC191" i="1"/>
  <c r="CD191" i="1"/>
  <c r="CE191" i="1"/>
  <c r="CF191" i="1"/>
  <c r="CC192" i="1"/>
  <c r="CD192" i="1"/>
  <c r="CE192" i="1"/>
  <c r="CF192" i="1"/>
  <c r="CC193" i="1"/>
  <c r="CD193" i="1"/>
  <c r="CE193" i="1"/>
  <c r="CF193" i="1"/>
  <c r="CC194" i="1"/>
  <c r="CD194" i="1"/>
  <c r="CE194" i="1"/>
  <c r="CF194" i="1"/>
  <c r="CC195" i="1"/>
  <c r="CD195" i="1"/>
  <c r="CE195" i="1"/>
  <c r="CF195" i="1"/>
  <c r="CC196" i="1"/>
  <c r="CD196" i="1"/>
  <c r="CE196" i="1"/>
  <c r="CF196" i="1"/>
  <c r="CC197" i="1"/>
  <c r="CD197" i="1"/>
  <c r="CE197" i="1"/>
  <c r="CF197" i="1"/>
  <c r="CC198" i="1"/>
  <c r="CD198" i="1"/>
  <c r="CE198" i="1"/>
  <c r="CF198" i="1"/>
  <c r="CC199" i="1"/>
  <c r="CD199" i="1"/>
  <c r="CE199" i="1"/>
  <c r="CF199" i="1"/>
  <c r="CC200" i="1"/>
  <c r="CD200" i="1"/>
  <c r="CE200" i="1"/>
  <c r="CF200" i="1"/>
  <c r="CC201" i="1"/>
  <c r="CD201" i="1"/>
  <c r="CE201" i="1"/>
  <c r="CF201" i="1"/>
  <c r="CC202" i="1"/>
  <c r="CD202" i="1"/>
  <c r="CE202" i="1"/>
  <c r="CF202" i="1"/>
  <c r="CC203" i="1"/>
  <c r="CD203" i="1"/>
  <c r="CE203" i="1"/>
  <c r="CF203" i="1"/>
  <c r="CC204" i="1"/>
  <c r="CD204" i="1"/>
  <c r="CE204" i="1"/>
  <c r="CF204" i="1"/>
  <c r="CC205" i="1"/>
  <c r="CD205" i="1"/>
  <c r="CE205" i="1"/>
  <c r="CF205" i="1"/>
  <c r="CC206" i="1"/>
  <c r="CD206" i="1"/>
  <c r="CE206" i="1"/>
  <c r="CF206" i="1"/>
  <c r="CC207" i="1"/>
  <c r="CD207" i="1"/>
  <c r="CE207" i="1"/>
  <c r="CF207" i="1"/>
  <c r="CC208" i="1"/>
  <c r="CD208" i="1"/>
  <c r="CE208" i="1"/>
  <c r="CF208" i="1"/>
  <c r="CC209" i="1"/>
  <c r="CD209" i="1"/>
  <c r="CE209" i="1"/>
  <c r="CF209" i="1"/>
  <c r="CC210" i="1"/>
  <c r="CD210" i="1"/>
  <c r="CE210" i="1"/>
  <c r="CF210" i="1"/>
  <c r="CC211" i="1"/>
  <c r="CD211" i="1"/>
  <c r="CE211" i="1"/>
  <c r="CF211" i="1"/>
  <c r="CC212" i="1"/>
  <c r="CD212" i="1"/>
  <c r="CE212" i="1"/>
  <c r="CF212" i="1"/>
  <c r="CC213" i="1"/>
  <c r="CD213" i="1"/>
  <c r="CE213" i="1"/>
  <c r="CF213" i="1"/>
  <c r="CC214" i="1"/>
  <c r="CD214" i="1"/>
  <c r="CE214" i="1"/>
  <c r="CF214" i="1"/>
  <c r="CC215" i="1"/>
  <c r="CD215" i="1"/>
  <c r="CE215" i="1"/>
  <c r="CF215" i="1"/>
  <c r="CC216" i="1"/>
  <c r="CD216" i="1"/>
  <c r="CE216" i="1"/>
  <c r="CF216" i="1"/>
  <c r="CC217" i="1"/>
  <c r="CD217" i="1"/>
  <c r="CE217" i="1"/>
  <c r="CF217" i="1"/>
  <c r="CC218" i="1"/>
  <c r="CD218" i="1"/>
  <c r="CE218" i="1"/>
  <c r="CF218" i="1"/>
  <c r="CC219" i="1"/>
  <c r="CD219" i="1"/>
  <c r="CE219" i="1"/>
  <c r="CF219" i="1"/>
  <c r="CC220" i="1"/>
  <c r="CD220" i="1"/>
  <c r="CE220" i="1"/>
  <c r="CF220" i="1"/>
  <c r="CC221" i="1"/>
  <c r="CD221" i="1"/>
  <c r="CE221" i="1"/>
  <c r="CF221" i="1"/>
  <c r="CC222" i="1"/>
  <c r="CD222" i="1"/>
  <c r="CE222" i="1"/>
  <c r="CF222" i="1"/>
  <c r="CC223" i="1"/>
  <c r="CD223" i="1"/>
  <c r="CE223" i="1"/>
  <c r="CF223" i="1"/>
  <c r="CC224" i="1"/>
  <c r="CD224" i="1"/>
  <c r="CE224" i="1"/>
  <c r="CF224" i="1"/>
  <c r="CC225" i="1"/>
  <c r="CD225" i="1"/>
  <c r="CE225" i="1"/>
  <c r="CF225" i="1"/>
  <c r="CC226" i="1"/>
  <c r="CD226" i="1"/>
  <c r="CE226" i="1"/>
  <c r="CF226" i="1"/>
  <c r="CC227" i="1"/>
  <c r="CD227" i="1"/>
  <c r="CE227" i="1"/>
  <c r="CF227" i="1"/>
  <c r="CC228" i="1"/>
  <c r="CD228" i="1"/>
  <c r="CE228" i="1"/>
  <c r="CF228" i="1"/>
  <c r="CC229" i="1"/>
  <c r="CD229" i="1"/>
  <c r="CE229" i="1"/>
  <c r="CF229" i="1"/>
  <c r="CC230" i="1"/>
  <c r="CD230" i="1"/>
  <c r="CE230" i="1"/>
  <c r="CF230" i="1"/>
  <c r="CC231" i="1"/>
  <c r="CD231" i="1"/>
  <c r="CE231" i="1"/>
  <c r="CF231" i="1"/>
  <c r="CC232" i="1"/>
  <c r="CD232" i="1"/>
  <c r="CE232" i="1"/>
  <c r="CF232" i="1"/>
  <c r="CC233" i="1"/>
  <c r="CD233" i="1"/>
  <c r="CE233" i="1"/>
  <c r="CF233" i="1"/>
  <c r="CC234" i="1"/>
  <c r="CD234" i="1"/>
  <c r="CE234" i="1"/>
  <c r="CF234" i="1"/>
  <c r="CC235" i="1"/>
  <c r="CD235" i="1"/>
  <c r="CE235" i="1"/>
  <c r="CF235" i="1"/>
  <c r="CC236" i="1"/>
  <c r="CD236" i="1"/>
  <c r="CE236" i="1"/>
  <c r="CF236" i="1"/>
  <c r="CC237" i="1"/>
  <c r="CD237" i="1"/>
  <c r="CE237" i="1"/>
  <c r="CF237" i="1"/>
  <c r="CC238" i="1"/>
  <c r="CD238" i="1"/>
  <c r="CE238" i="1"/>
  <c r="CF238" i="1"/>
  <c r="CC239" i="1"/>
  <c r="CD239" i="1"/>
  <c r="CE239" i="1"/>
  <c r="CF239" i="1"/>
  <c r="CC240" i="1"/>
  <c r="CD240" i="1"/>
  <c r="CE240" i="1"/>
  <c r="CF240" i="1"/>
  <c r="CC241" i="1"/>
  <c r="CD241" i="1"/>
  <c r="CE241" i="1"/>
  <c r="CF241" i="1"/>
  <c r="CC242" i="1"/>
  <c r="CD242" i="1"/>
  <c r="CE242" i="1"/>
  <c r="CF242" i="1"/>
  <c r="CC243" i="1"/>
  <c r="CD243" i="1"/>
  <c r="CE243" i="1"/>
  <c r="CF243" i="1"/>
  <c r="CC244" i="1"/>
  <c r="CD244" i="1"/>
  <c r="CE244" i="1"/>
  <c r="CF244" i="1"/>
  <c r="CC245" i="1"/>
  <c r="CD245" i="1"/>
  <c r="CE245" i="1"/>
  <c r="CF245" i="1"/>
  <c r="CC246" i="1"/>
  <c r="CD246" i="1"/>
  <c r="CE246" i="1"/>
  <c r="CF246" i="1"/>
  <c r="CC247" i="1"/>
  <c r="CD247" i="1"/>
  <c r="CE247" i="1"/>
  <c r="CF247" i="1"/>
  <c r="CC248" i="1"/>
  <c r="CD248" i="1"/>
  <c r="CE248" i="1"/>
  <c r="CF248" i="1"/>
  <c r="CC249" i="1"/>
  <c r="CD249" i="1"/>
  <c r="CE249" i="1"/>
  <c r="CF249" i="1"/>
  <c r="CC250" i="1"/>
  <c r="CD250" i="1"/>
  <c r="CE250" i="1"/>
  <c r="CF250" i="1"/>
  <c r="CC251" i="1"/>
  <c r="CD251" i="1"/>
  <c r="CE251" i="1"/>
  <c r="CF251" i="1"/>
  <c r="CC252" i="1"/>
  <c r="CD252" i="1"/>
  <c r="CE252" i="1"/>
  <c r="CF252" i="1"/>
  <c r="CC253" i="1"/>
  <c r="CD253" i="1"/>
  <c r="CE253" i="1"/>
  <c r="CF253" i="1"/>
  <c r="CC254" i="1"/>
  <c r="CD254" i="1"/>
  <c r="CE254" i="1"/>
  <c r="CF254" i="1"/>
  <c r="CC255" i="1"/>
  <c r="CD255" i="1"/>
  <c r="CE255" i="1"/>
  <c r="CF255" i="1"/>
  <c r="CC256" i="1"/>
  <c r="CD256" i="1"/>
  <c r="CE256" i="1"/>
  <c r="CF256" i="1"/>
  <c r="CC257" i="1"/>
  <c r="CD257" i="1"/>
  <c r="CE257" i="1"/>
  <c r="CF257" i="1"/>
  <c r="CC258" i="1"/>
  <c r="CD258" i="1"/>
  <c r="CE258" i="1"/>
  <c r="CF258" i="1"/>
  <c r="CC259" i="1"/>
  <c r="CD259" i="1"/>
  <c r="CE259" i="1"/>
  <c r="CF259" i="1"/>
  <c r="CC260" i="1"/>
  <c r="CD260" i="1"/>
  <c r="CE260" i="1"/>
  <c r="CF260" i="1"/>
  <c r="CC261" i="1"/>
  <c r="CD261" i="1"/>
  <c r="CE261" i="1"/>
  <c r="CF261" i="1"/>
  <c r="CC262" i="1"/>
  <c r="CD262" i="1"/>
  <c r="CE262" i="1"/>
  <c r="CF262" i="1"/>
  <c r="CC263" i="1"/>
  <c r="CD263" i="1"/>
  <c r="CE263" i="1"/>
  <c r="CF263" i="1"/>
  <c r="CC264" i="1"/>
  <c r="CD264" i="1"/>
  <c r="CE264" i="1"/>
  <c r="CF264" i="1"/>
  <c r="CC265" i="1"/>
  <c r="CD265" i="1"/>
  <c r="CE265" i="1"/>
  <c r="CF265" i="1"/>
  <c r="CC266" i="1"/>
  <c r="CD266" i="1"/>
  <c r="CE266" i="1"/>
  <c r="CF266" i="1"/>
  <c r="CC267" i="1"/>
  <c r="CD267" i="1"/>
  <c r="CE267" i="1"/>
  <c r="CF267" i="1"/>
  <c r="CC268" i="1"/>
  <c r="CD268" i="1"/>
  <c r="CE268" i="1"/>
  <c r="CF268" i="1"/>
  <c r="CC269" i="1"/>
  <c r="CD269" i="1"/>
  <c r="CE269" i="1"/>
  <c r="CF269" i="1"/>
  <c r="CC270" i="1"/>
  <c r="CD270" i="1"/>
  <c r="CE270" i="1"/>
  <c r="CF270" i="1"/>
  <c r="CC271" i="1"/>
  <c r="CD271" i="1"/>
  <c r="CE271" i="1"/>
  <c r="CF271" i="1"/>
  <c r="CC272" i="1"/>
  <c r="CD272" i="1"/>
  <c r="CE272" i="1"/>
  <c r="CF272" i="1"/>
  <c r="CC273" i="1"/>
  <c r="CD273" i="1"/>
  <c r="CE273" i="1"/>
  <c r="CF273" i="1"/>
  <c r="CC274" i="1"/>
  <c r="CD274" i="1"/>
  <c r="CE274" i="1"/>
  <c r="CF274" i="1"/>
  <c r="CC275" i="1"/>
  <c r="CD275" i="1"/>
  <c r="CE275" i="1"/>
  <c r="CF275" i="1"/>
  <c r="CC276" i="1"/>
  <c r="CD276" i="1"/>
  <c r="CE276" i="1"/>
  <c r="CF276" i="1"/>
  <c r="CC277" i="1"/>
  <c r="CD277" i="1"/>
  <c r="CE277" i="1"/>
  <c r="CF277" i="1"/>
  <c r="CC278" i="1"/>
  <c r="CD278" i="1"/>
  <c r="CE278" i="1"/>
  <c r="CF278" i="1"/>
  <c r="CC279" i="1"/>
  <c r="CD279" i="1"/>
  <c r="CE279" i="1"/>
  <c r="CF279" i="1"/>
  <c r="CC280" i="1"/>
  <c r="CD280" i="1"/>
  <c r="CE280" i="1"/>
  <c r="CF280" i="1"/>
  <c r="CC281" i="1"/>
  <c r="CD281" i="1"/>
  <c r="CE281" i="1"/>
  <c r="CF281" i="1"/>
  <c r="CC282" i="1"/>
  <c r="CD282" i="1"/>
  <c r="CE282" i="1"/>
  <c r="CF282" i="1"/>
  <c r="CC283" i="1"/>
  <c r="CD283" i="1"/>
  <c r="CE283" i="1"/>
  <c r="CF283" i="1"/>
  <c r="CC284" i="1"/>
  <c r="CD284" i="1"/>
  <c r="CE284" i="1"/>
  <c r="CF284" i="1"/>
  <c r="CC285" i="1"/>
  <c r="CD285" i="1"/>
  <c r="CE285" i="1"/>
  <c r="CF285" i="1"/>
  <c r="CC286" i="1"/>
  <c r="CD286" i="1"/>
  <c r="CE286" i="1"/>
  <c r="CF286" i="1"/>
  <c r="CC287" i="1"/>
  <c r="CD287" i="1"/>
  <c r="CE287" i="1"/>
  <c r="CF287" i="1"/>
  <c r="CC288" i="1"/>
  <c r="CD288" i="1"/>
  <c r="CE288" i="1"/>
  <c r="CF288" i="1"/>
  <c r="CC289" i="1"/>
  <c r="CD289" i="1"/>
  <c r="CE289" i="1"/>
  <c r="CF289" i="1"/>
  <c r="CC290" i="1"/>
  <c r="CD290" i="1"/>
  <c r="CE290" i="1"/>
  <c r="CF290" i="1"/>
  <c r="CC291" i="1"/>
  <c r="CD291" i="1"/>
  <c r="CE291" i="1"/>
  <c r="CF291" i="1"/>
  <c r="CC292" i="1"/>
  <c r="CD292" i="1"/>
  <c r="CE292" i="1"/>
  <c r="CF292" i="1"/>
  <c r="CC293" i="1"/>
  <c r="CD293" i="1"/>
  <c r="CE293" i="1"/>
  <c r="CF293" i="1"/>
  <c r="CC294" i="1"/>
  <c r="CD294" i="1"/>
  <c r="CE294" i="1"/>
  <c r="CF294" i="1"/>
  <c r="CC295" i="1"/>
  <c r="CD295" i="1"/>
  <c r="CE295" i="1"/>
  <c r="CF295" i="1"/>
  <c r="CC296" i="1"/>
  <c r="CD296" i="1"/>
  <c r="CE296" i="1"/>
  <c r="CF296" i="1"/>
  <c r="CC297" i="1"/>
  <c r="CD297" i="1"/>
  <c r="CE297" i="1"/>
  <c r="CF297" i="1"/>
  <c r="CC298" i="1"/>
  <c r="CD298" i="1"/>
  <c r="CE298" i="1"/>
  <c r="CF298" i="1"/>
  <c r="CC299" i="1"/>
  <c r="CD299" i="1"/>
  <c r="CE299" i="1"/>
  <c r="CF299" i="1"/>
  <c r="CC300" i="1"/>
  <c r="CD300" i="1"/>
  <c r="CE300" i="1"/>
  <c r="CF300" i="1"/>
  <c r="AO10" i="1" l="1"/>
  <c r="AO12" i="1"/>
  <c r="AO16" i="1"/>
  <c r="AO32" i="1"/>
  <c r="AX32" i="1" s="1"/>
  <c r="AO24" i="1"/>
  <c r="AO29" i="1"/>
  <c r="AX29" i="1" s="1"/>
  <c r="AO18" i="1"/>
  <c r="AO26" i="1"/>
  <c r="AO20" i="1"/>
  <c r="AO31" i="1"/>
  <c r="AO23" i="1"/>
  <c r="AX23" i="1" s="1"/>
  <c r="AO28" i="1"/>
  <c r="AX28" i="1" s="1"/>
  <c r="AO22" i="1"/>
  <c r="AO33" i="1"/>
  <c r="AO25" i="1"/>
  <c r="AX25" i="1" s="1"/>
  <c r="AO19" i="1"/>
  <c r="AO30" i="1"/>
  <c r="AO27" i="1"/>
  <c r="AO21" i="1"/>
  <c r="AO13" i="1"/>
  <c r="AO14" i="1"/>
  <c r="AO9" i="1"/>
  <c r="AO17" i="1"/>
  <c r="AO11" i="1"/>
  <c r="AO15" i="1"/>
  <c r="AR26" i="1"/>
  <c r="AR31" i="1"/>
  <c r="AP28" i="1"/>
  <c r="BA28" i="1" s="1"/>
  <c r="AQ32" i="1"/>
  <c r="AP26" i="1"/>
  <c r="AP18" i="1"/>
  <c r="BA18" i="1" s="1"/>
  <c r="AQ16" i="1"/>
  <c r="AP11" i="1"/>
  <c r="BA11" i="1" s="1"/>
  <c r="AP25" i="1"/>
  <c r="BA25" i="1" s="1"/>
  <c r="AQ17" i="1"/>
  <c r="AR24" i="1"/>
  <c r="AR27" i="1"/>
  <c r="AP27" i="1"/>
  <c r="BA27" i="1" s="1"/>
  <c r="AQ25" i="1"/>
  <c r="AQ14" i="1"/>
  <c r="AP33" i="1"/>
  <c r="BA33" i="1" s="1"/>
  <c r="AR23" i="1"/>
  <c r="AP19" i="1"/>
  <c r="AQ10" i="1"/>
  <c r="AP10" i="1"/>
  <c r="BA10" i="1" s="1"/>
  <c r="AP30" i="1"/>
  <c r="BA30" i="1" s="1"/>
  <c r="AQ26" i="1"/>
  <c r="AQ18" i="1"/>
  <c r="AP12" i="1"/>
  <c r="BA12" i="1" s="1"/>
  <c r="AQ12" i="1"/>
  <c r="AQ28" i="1"/>
  <c r="AP24" i="1"/>
  <c r="AQ22" i="1"/>
  <c r="AQ20" i="1"/>
  <c r="AR17" i="1"/>
  <c r="AP16" i="1"/>
  <c r="AQ15" i="1"/>
  <c r="AP14" i="1"/>
  <c r="BA14" i="1" s="1"/>
  <c r="AQ9" i="1"/>
  <c r="AR32" i="1"/>
  <c r="AQ31" i="1"/>
  <c r="AP22" i="1"/>
  <c r="BA22" i="1" s="1"/>
  <c r="AR16" i="1"/>
  <c r="AP9" i="1"/>
  <c r="BA9" i="1" s="1"/>
  <c r="AP31" i="1"/>
  <c r="AP20" i="1"/>
  <c r="AP29" i="1"/>
  <c r="BA29" i="1" s="1"/>
  <c r="AQ27" i="1"/>
  <c r="AP13" i="1"/>
  <c r="BA13" i="1" s="1"/>
  <c r="AQ13" i="1"/>
  <c r="AQ11" i="1"/>
  <c r="AQ33" i="1"/>
  <c r="AQ29" i="1"/>
  <c r="AQ23" i="1"/>
  <c r="AP21" i="1"/>
  <c r="BA21" i="1" s="1"/>
  <c r="AQ21" i="1"/>
  <c r="AQ19" i="1"/>
  <c r="AP17" i="1"/>
  <c r="AP15" i="1"/>
  <c r="BA15" i="1" s="1"/>
  <c r="AR10" i="1"/>
  <c r="AQ8" i="1"/>
  <c r="AP32" i="1"/>
  <c r="AQ30" i="1"/>
  <c r="AQ24" i="1"/>
  <c r="AP23" i="1"/>
  <c r="AR18" i="1"/>
  <c r="AR15" i="1"/>
  <c r="AR9" i="1"/>
  <c r="AR8" i="1"/>
  <c r="AP8" i="1"/>
  <c r="AR30" i="1"/>
  <c r="AR29" i="1"/>
  <c r="AR28" i="1"/>
  <c r="AR22" i="1"/>
  <c r="AR14" i="1"/>
  <c r="AR21" i="1"/>
  <c r="AR13" i="1"/>
  <c r="AR20" i="1"/>
  <c r="AR12" i="1"/>
  <c r="AR33" i="1"/>
  <c r="AR19" i="1"/>
  <c r="AR11" i="1"/>
  <c r="AR25" i="1"/>
  <c r="CG300" i="1"/>
  <c r="CH300" i="1" s="1"/>
  <c r="CG299" i="1"/>
  <c r="CH299" i="1" s="1"/>
  <c r="CG298" i="1"/>
  <c r="CH298" i="1" s="1"/>
  <c r="CG297" i="1"/>
  <c r="CH297" i="1" s="1"/>
  <c r="CG296" i="1"/>
  <c r="CH296" i="1" s="1"/>
  <c r="CG295" i="1"/>
  <c r="CH295" i="1" s="1"/>
  <c r="CG294" i="1"/>
  <c r="CH294" i="1" s="1"/>
  <c r="CG293" i="1"/>
  <c r="CH293" i="1" s="1"/>
  <c r="CG292" i="1"/>
  <c r="CH292" i="1" s="1"/>
  <c r="CG291" i="1"/>
  <c r="CH291" i="1" s="1"/>
  <c r="CG290" i="1"/>
  <c r="CH290" i="1" s="1"/>
  <c r="CG289" i="1"/>
  <c r="CH289" i="1" s="1"/>
  <c r="CG288" i="1"/>
  <c r="CH288" i="1" s="1"/>
  <c r="CG287" i="1"/>
  <c r="CH287" i="1" s="1"/>
  <c r="CG286" i="1"/>
  <c r="CH286" i="1" s="1"/>
  <c r="CG285" i="1"/>
  <c r="CH285" i="1" s="1"/>
  <c r="CG284" i="1"/>
  <c r="CH284" i="1" s="1"/>
  <c r="CG283" i="1"/>
  <c r="CH283" i="1" s="1"/>
  <c r="CG282" i="1"/>
  <c r="CH282" i="1" s="1"/>
  <c r="CG281" i="1"/>
  <c r="CH281" i="1" s="1"/>
  <c r="CG280" i="1"/>
  <c r="CH280" i="1" s="1"/>
  <c r="CG279" i="1"/>
  <c r="CH279" i="1" s="1"/>
  <c r="CG278" i="1"/>
  <c r="CH278" i="1" s="1"/>
  <c r="CG277" i="1"/>
  <c r="CH277" i="1" s="1"/>
  <c r="CG276" i="1"/>
  <c r="CH276" i="1" s="1"/>
  <c r="CG275" i="1"/>
  <c r="CH275" i="1" s="1"/>
  <c r="CG274" i="1"/>
  <c r="CH274" i="1" s="1"/>
  <c r="CG273" i="1"/>
  <c r="CH273" i="1" s="1"/>
  <c r="CG272" i="1"/>
  <c r="CH272" i="1" s="1"/>
  <c r="CG271" i="1"/>
  <c r="CH271" i="1" s="1"/>
  <c r="CG270" i="1"/>
  <c r="CH270" i="1" s="1"/>
  <c r="CG269" i="1"/>
  <c r="CH269" i="1" s="1"/>
  <c r="CG268" i="1"/>
  <c r="CH268" i="1" s="1"/>
  <c r="CG267" i="1"/>
  <c r="CH267" i="1" s="1"/>
  <c r="CG266" i="1"/>
  <c r="CH266" i="1" s="1"/>
  <c r="CG265" i="1"/>
  <c r="CH265" i="1" s="1"/>
  <c r="CG264" i="1"/>
  <c r="CH264" i="1" s="1"/>
  <c r="CG263" i="1"/>
  <c r="CH263" i="1" s="1"/>
  <c r="CG262" i="1"/>
  <c r="CH262" i="1" s="1"/>
  <c r="CG261" i="1"/>
  <c r="CH261" i="1" s="1"/>
  <c r="CG260" i="1"/>
  <c r="CH260" i="1" s="1"/>
  <c r="CG259" i="1"/>
  <c r="CH259" i="1" s="1"/>
  <c r="CG258" i="1"/>
  <c r="CH258" i="1" s="1"/>
  <c r="CG257" i="1"/>
  <c r="CH257" i="1" s="1"/>
  <c r="CG256" i="1"/>
  <c r="CH256" i="1" s="1"/>
  <c r="CG255" i="1"/>
  <c r="CH255" i="1" s="1"/>
  <c r="CG254" i="1"/>
  <c r="CH254" i="1" s="1"/>
  <c r="CG253" i="1"/>
  <c r="CH253" i="1" s="1"/>
  <c r="CG252" i="1"/>
  <c r="CH252" i="1" s="1"/>
  <c r="CG251" i="1"/>
  <c r="CH251" i="1" s="1"/>
  <c r="CG250" i="1"/>
  <c r="CH250" i="1" s="1"/>
  <c r="CG249" i="1"/>
  <c r="CH249" i="1" s="1"/>
  <c r="CG248" i="1"/>
  <c r="CH248" i="1" s="1"/>
  <c r="CG247" i="1"/>
  <c r="CH247" i="1" s="1"/>
  <c r="CG246" i="1"/>
  <c r="CH246" i="1" s="1"/>
  <c r="CG245" i="1"/>
  <c r="CH245" i="1" s="1"/>
  <c r="CG244" i="1"/>
  <c r="CH244" i="1" s="1"/>
  <c r="CG243" i="1"/>
  <c r="CH243" i="1" s="1"/>
  <c r="CG242" i="1"/>
  <c r="CH242" i="1" s="1"/>
  <c r="CG241" i="1"/>
  <c r="CH241" i="1" s="1"/>
  <c r="CG240" i="1"/>
  <c r="CH240" i="1" s="1"/>
  <c r="CG239" i="1"/>
  <c r="CH239" i="1" s="1"/>
  <c r="CG238" i="1"/>
  <c r="CH238" i="1" s="1"/>
  <c r="CG237" i="1"/>
  <c r="CH237" i="1" s="1"/>
  <c r="CG236" i="1"/>
  <c r="CH236" i="1" s="1"/>
  <c r="CG235" i="1"/>
  <c r="CH235" i="1" s="1"/>
  <c r="CG234" i="1"/>
  <c r="CH234" i="1" s="1"/>
  <c r="CG233" i="1"/>
  <c r="CH233" i="1" s="1"/>
  <c r="CG232" i="1"/>
  <c r="CH232" i="1" s="1"/>
  <c r="CG231" i="1"/>
  <c r="CH231" i="1" s="1"/>
  <c r="CG230" i="1"/>
  <c r="CH230" i="1" s="1"/>
  <c r="CG229" i="1"/>
  <c r="CH229" i="1" s="1"/>
  <c r="CG228" i="1"/>
  <c r="CH228" i="1" s="1"/>
  <c r="CG227" i="1"/>
  <c r="CH227" i="1" s="1"/>
  <c r="CG226" i="1"/>
  <c r="CH226" i="1" s="1"/>
  <c r="CG225" i="1"/>
  <c r="CH225" i="1" s="1"/>
  <c r="CG224" i="1"/>
  <c r="CH224" i="1" s="1"/>
  <c r="CG223" i="1"/>
  <c r="CH223" i="1" s="1"/>
  <c r="CG222" i="1"/>
  <c r="CH222" i="1" s="1"/>
  <c r="CG221" i="1"/>
  <c r="CH221" i="1" s="1"/>
  <c r="CG220" i="1"/>
  <c r="CH220" i="1" s="1"/>
  <c r="CG219" i="1"/>
  <c r="CH219" i="1" s="1"/>
  <c r="CG218" i="1"/>
  <c r="CH218" i="1" s="1"/>
  <c r="CG217" i="1"/>
  <c r="CH217" i="1" s="1"/>
  <c r="CG216" i="1"/>
  <c r="CH216" i="1" s="1"/>
  <c r="CG215" i="1"/>
  <c r="CH215" i="1" s="1"/>
  <c r="CG214" i="1"/>
  <c r="CH214" i="1" s="1"/>
  <c r="CG213" i="1"/>
  <c r="CH213" i="1" s="1"/>
  <c r="CG212" i="1"/>
  <c r="CH212" i="1" s="1"/>
  <c r="CG211" i="1"/>
  <c r="CH211" i="1" s="1"/>
  <c r="CG210" i="1"/>
  <c r="CH210" i="1" s="1"/>
  <c r="CG209" i="1"/>
  <c r="CH209" i="1" s="1"/>
  <c r="CG208" i="1"/>
  <c r="CH208" i="1" s="1"/>
  <c r="CG207" i="1"/>
  <c r="CH207" i="1" s="1"/>
  <c r="CG206" i="1"/>
  <c r="CH206" i="1" s="1"/>
  <c r="CG205" i="1"/>
  <c r="CH205" i="1" s="1"/>
  <c r="CG204" i="1"/>
  <c r="CH204" i="1" s="1"/>
  <c r="CG203" i="1"/>
  <c r="CH203" i="1" s="1"/>
  <c r="CG202" i="1"/>
  <c r="CH202" i="1" s="1"/>
  <c r="CG201" i="1"/>
  <c r="CH201" i="1" s="1"/>
  <c r="CG200" i="1"/>
  <c r="CH200" i="1" s="1"/>
  <c r="CG199" i="1"/>
  <c r="CH199" i="1" s="1"/>
  <c r="CG198" i="1"/>
  <c r="CH198" i="1" s="1"/>
  <c r="CG197" i="1"/>
  <c r="CH197" i="1" s="1"/>
  <c r="CG196" i="1"/>
  <c r="CH196" i="1" s="1"/>
  <c r="CG195" i="1"/>
  <c r="CH195" i="1" s="1"/>
  <c r="CG194" i="1"/>
  <c r="CH194" i="1" s="1"/>
  <c r="CG193" i="1"/>
  <c r="CH193" i="1" s="1"/>
  <c r="CG192" i="1"/>
  <c r="CH192" i="1" s="1"/>
  <c r="CG191" i="1"/>
  <c r="CH191" i="1" s="1"/>
  <c r="CG190" i="1"/>
  <c r="CH190" i="1" s="1"/>
  <c r="CG189" i="1"/>
  <c r="CH189" i="1" s="1"/>
  <c r="CG188" i="1"/>
  <c r="CH188" i="1" s="1"/>
  <c r="CG187" i="1"/>
  <c r="CH187" i="1" s="1"/>
  <c r="CG186" i="1"/>
  <c r="CH186" i="1" s="1"/>
  <c r="CG185" i="1"/>
  <c r="CH185" i="1" s="1"/>
  <c r="CG184" i="1"/>
  <c r="CH184" i="1" s="1"/>
  <c r="CG183" i="1"/>
  <c r="CH183" i="1" s="1"/>
  <c r="CG182" i="1"/>
  <c r="CH182" i="1" s="1"/>
  <c r="CG181" i="1"/>
  <c r="CH181" i="1" s="1"/>
  <c r="CG180" i="1"/>
  <c r="CH180" i="1" s="1"/>
  <c r="CG179" i="1"/>
  <c r="CH179" i="1" s="1"/>
  <c r="CG178" i="1"/>
  <c r="CH178" i="1" s="1"/>
  <c r="CG177" i="1"/>
  <c r="CH177" i="1" s="1"/>
  <c r="CG176" i="1"/>
  <c r="CH176" i="1" s="1"/>
  <c r="CG175" i="1"/>
  <c r="CH175" i="1" s="1"/>
  <c r="CG174" i="1"/>
  <c r="CH174" i="1" s="1"/>
  <c r="CG173" i="1"/>
  <c r="CH173" i="1" s="1"/>
  <c r="CG172" i="1"/>
  <c r="CH172" i="1" s="1"/>
  <c r="CG171" i="1"/>
  <c r="CH171" i="1" s="1"/>
  <c r="CG170" i="1"/>
  <c r="CH170" i="1" s="1"/>
  <c r="CG169" i="1"/>
  <c r="CH169" i="1" s="1"/>
  <c r="CG168" i="1"/>
  <c r="CH168" i="1" s="1"/>
  <c r="CG167" i="1"/>
  <c r="CH167" i="1" s="1"/>
  <c r="CG166" i="1"/>
  <c r="CH166" i="1" s="1"/>
  <c r="CG165" i="1"/>
  <c r="CH165" i="1" s="1"/>
  <c r="CG93" i="1"/>
  <c r="CH93" i="1" s="1"/>
  <c r="CG92" i="1"/>
  <c r="CH92" i="1" s="1"/>
  <c r="CG91" i="1"/>
  <c r="CH91" i="1" s="1"/>
  <c r="CG90" i="1"/>
  <c r="CH90" i="1" s="1"/>
  <c r="CG89" i="1"/>
  <c r="CH89" i="1" s="1"/>
  <c r="CG88" i="1"/>
  <c r="CH88" i="1" s="1"/>
  <c r="CG87" i="1"/>
  <c r="CH87" i="1" s="1"/>
  <c r="CG86" i="1"/>
  <c r="CH86" i="1" s="1"/>
  <c r="CG85" i="1"/>
  <c r="CH85" i="1" s="1"/>
  <c r="CG84" i="1"/>
  <c r="CH84" i="1" s="1"/>
  <c r="CG83" i="1"/>
  <c r="CH83" i="1" s="1"/>
  <c r="CG82" i="1"/>
  <c r="CH82" i="1" s="1"/>
  <c r="CG81" i="1"/>
  <c r="CH81" i="1" s="1"/>
  <c r="CG80" i="1"/>
  <c r="CH80" i="1" s="1"/>
  <c r="CG79" i="1"/>
  <c r="CH79" i="1" s="1"/>
  <c r="CG78" i="1"/>
  <c r="CH78" i="1" s="1"/>
  <c r="CG77" i="1"/>
  <c r="CH77" i="1" s="1"/>
  <c r="CG76" i="1"/>
  <c r="CH76" i="1" s="1"/>
  <c r="CG75" i="1"/>
  <c r="CH75" i="1" s="1"/>
  <c r="CG74" i="1"/>
  <c r="CH74" i="1" s="1"/>
  <c r="CG73" i="1"/>
  <c r="CH73" i="1" s="1"/>
  <c r="CG72" i="1"/>
  <c r="CH72" i="1" s="1"/>
  <c r="CG71" i="1"/>
  <c r="CH71" i="1" s="1"/>
  <c r="CG70" i="1"/>
  <c r="CH70" i="1" s="1"/>
  <c r="CG69" i="1"/>
  <c r="CH69" i="1" s="1"/>
  <c r="CG68" i="1"/>
  <c r="CH68" i="1" s="1"/>
  <c r="CG67" i="1"/>
  <c r="CH67" i="1" s="1"/>
  <c r="CG66" i="1"/>
  <c r="CH66" i="1" s="1"/>
  <c r="CG65" i="1"/>
  <c r="CH65" i="1" s="1"/>
  <c r="CG64" i="1"/>
  <c r="CH64" i="1" s="1"/>
  <c r="CG63" i="1"/>
  <c r="CH63" i="1" s="1"/>
  <c r="CG62" i="1"/>
  <c r="CH62" i="1" s="1"/>
  <c r="CG61" i="1"/>
  <c r="CH61" i="1" s="1"/>
  <c r="CG60" i="1"/>
  <c r="CH60" i="1" s="1"/>
  <c r="CG59" i="1"/>
  <c r="CH59" i="1" s="1"/>
  <c r="CG58" i="1"/>
  <c r="CH58" i="1" s="1"/>
  <c r="CG57" i="1"/>
  <c r="CH57" i="1" s="1"/>
  <c r="CG56" i="1"/>
  <c r="CH56" i="1" s="1"/>
  <c r="CG55" i="1"/>
  <c r="CH55" i="1" s="1"/>
  <c r="CG54" i="1"/>
  <c r="CH54" i="1" s="1"/>
  <c r="CG53" i="1"/>
  <c r="CH53" i="1" s="1"/>
  <c r="CG52" i="1"/>
  <c r="CH52" i="1" s="1"/>
  <c r="CG51" i="1"/>
  <c r="CH51" i="1" s="1"/>
  <c r="CG50" i="1"/>
  <c r="CH50" i="1" s="1"/>
  <c r="CG49" i="1"/>
  <c r="CH49" i="1" s="1"/>
  <c r="CG48" i="1"/>
  <c r="CH48" i="1" s="1"/>
  <c r="CG47" i="1"/>
  <c r="CH47" i="1" s="1"/>
  <c r="CG46" i="1"/>
  <c r="CH46" i="1" s="1"/>
  <c r="CG45" i="1"/>
  <c r="CH45" i="1" s="1"/>
  <c r="CG44" i="1"/>
  <c r="CH44" i="1" s="1"/>
  <c r="CG43" i="1"/>
  <c r="CH43" i="1" s="1"/>
  <c r="CG42" i="1"/>
  <c r="CH42" i="1" s="1"/>
  <c r="CG41" i="1"/>
  <c r="CH41" i="1" s="1"/>
  <c r="CG40" i="1"/>
  <c r="CH40" i="1" s="1"/>
  <c r="CG39" i="1"/>
  <c r="CH39" i="1" s="1"/>
  <c r="CG38" i="1"/>
  <c r="CH38" i="1" s="1"/>
  <c r="CG37" i="1"/>
  <c r="CH37" i="1" s="1"/>
  <c r="CG36" i="1"/>
  <c r="CH36" i="1" s="1"/>
  <c r="CG35" i="1"/>
  <c r="CH35" i="1" s="1"/>
  <c r="CG34" i="1"/>
  <c r="CH34" i="1" s="1"/>
  <c r="CG33" i="1"/>
  <c r="CH33" i="1" s="1"/>
  <c r="CG32" i="1"/>
  <c r="CH32" i="1" s="1"/>
  <c r="CG31" i="1"/>
  <c r="CH31" i="1" s="1"/>
  <c r="CG30" i="1"/>
  <c r="CH30" i="1" s="1"/>
  <c r="CG29" i="1"/>
  <c r="CH29" i="1" s="1"/>
  <c r="CG28" i="1"/>
  <c r="CH28" i="1" s="1"/>
  <c r="CG27" i="1"/>
  <c r="CH27" i="1" s="1"/>
  <c r="CG26" i="1"/>
  <c r="CH26" i="1" s="1"/>
  <c r="CG25" i="1"/>
  <c r="CH25" i="1" s="1"/>
  <c r="CG24" i="1"/>
  <c r="CH24" i="1" s="1"/>
  <c r="CG23" i="1"/>
  <c r="CH23" i="1" s="1"/>
  <c r="CG22" i="1"/>
  <c r="CH22" i="1" s="1"/>
  <c r="CG21" i="1"/>
  <c r="CH21" i="1" s="1"/>
  <c r="CG20" i="1"/>
  <c r="CH20" i="1" s="1"/>
  <c r="CG19" i="1"/>
  <c r="CH19" i="1" s="1"/>
  <c r="CG18" i="1"/>
  <c r="CH18" i="1" s="1"/>
  <c r="CG17" i="1"/>
  <c r="CH17" i="1" s="1"/>
  <c r="CG16" i="1"/>
  <c r="CH16" i="1" s="1"/>
  <c r="CG15" i="1"/>
  <c r="CH15" i="1" s="1"/>
  <c r="CG14" i="1"/>
  <c r="CH14" i="1" s="1"/>
  <c r="CG13" i="1"/>
  <c r="CH13" i="1" s="1"/>
  <c r="CG12" i="1"/>
  <c r="CH12" i="1" s="1"/>
  <c r="CG11" i="1"/>
  <c r="CH11" i="1" s="1"/>
  <c r="CG10" i="1"/>
  <c r="CH10" i="1" s="1"/>
  <c r="CG9" i="1"/>
  <c r="CH9" i="1" s="1"/>
  <c r="CG8" i="1"/>
  <c r="CH8" i="1" s="1"/>
  <c r="D21" i="7"/>
  <c r="D22" i="7"/>
  <c r="D23" i="7"/>
  <c r="D24" i="7"/>
  <c r="D25" i="7"/>
  <c r="D26" i="7"/>
  <c r="D27" i="7"/>
  <c r="D28" i="7"/>
  <c r="D29" i="7"/>
  <c r="D30" i="7"/>
  <c r="D31" i="7"/>
  <c r="D32" i="7"/>
  <c r="D33" i="7"/>
  <c r="D34" i="7"/>
  <c r="D35" i="7"/>
  <c r="D36" i="7"/>
  <c r="BH8" i="1"/>
  <c r="BI8" i="1"/>
  <c r="BJ8" i="1"/>
  <c r="BK8" i="1"/>
  <c r="BL8" i="1"/>
  <c r="BM8" i="1"/>
  <c r="BN8" i="1"/>
  <c r="BO8" i="1"/>
  <c r="BP8" i="1"/>
  <c r="BQ8" i="1"/>
  <c r="BT8" i="1" s="1"/>
  <c r="BY8" i="1"/>
  <c r="AO8" i="1" s="1"/>
  <c r="AX8" i="1" s="1"/>
  <c r="BZ8" i="1"/>
  <c r="CA8" i="1"/>
  <c r="BH9" i="1"/>
  <c r="BI9" i="1"/>
  <c r="BJ9" i="1"/>
  <c r="BK9" i="1"/>
  <c r="BL9" i="1"/>
  <c r="BM9" i="1"/>
  <c r="BN9" i="1"/>
  <c r="BO9" i="1"/>
  <c r="BP9" i="1"/>
  <c r="BQ9" i="1"/>
  <c r="BT9" i="1" s="1"/>
  <c r="BY9" i="1"/>
  <c r="BZ9" i="1"/>
  <c r="CA9" i="1"/>
  <c r="BH10" i="1"/>
  <c r="BI10" i="1"/>
  <c r="BJ10" i="1"/>
  <c r="BK10" i="1"/>
  <c r="BL10" i="1"/>
  <c r="BM10" i="1"/>
  <c r="BN10" i="1"/>
  <c r="BO10" i="1"/>
  <c r="BP10" i="1"/>
  <c r="BQ10" i="1"/>
  <c r="BT10" i="1" s="1"/>
  <c r="BY10" i="1"/>
  <c r="BZ10" i="1"/>
  <c r="CA10" i="1"/>
  <c r="BH11" i="1"/>
  <c r="BI11" i="1"/>
  <c r="BJ11" i="1"/>
  <c r="BK11" i="1"/>
  <c r="BL11" i="1"/>
  <c r="BM11" i="1"/>
  <c r="BN11" i="1"/>
  <c r="BO11" i="1"/>
  <c r="BP11" i="1"/>
  <c r="BQ11" i="1"/>
  <c r="BT11" i="1" s="1"/>
  <c r="BY11" i="1"/>
  <c r="BZ11" i="1"/>
  <c r="CA11" i="1"/>
  <c r="BH12" i="1"/>
  <c r="BI12" i="1"/>
  <c r="BJ12" i="1"/>
  <c r="BK12" i="1"/>
  <c r="BL12" i="1"/>
  <c r="BM12" i="1"/>
  <c r="BN12" i="1"/>
  <c r="BO12" i="1"/>
  <c r="BP12" i="1"/>
  <c r="BQ12" i="1"/>
  <c r="BT12" i="1" s="1"/>
  <c r="BY12" i="1"/>
  <c r="BZ12" i="1"/>
  <c r="CA12" i="1"/>
  <c r="BH13" i="1"/>
  <c r="BI13" i="1"/>
  <c r="BJ13" i="1"/>
  <c r="BK13" i="1"/>
  <c r="BL13" i="1"/>
  <c r="BM13" i="1"/>
  <c r="BN13" i="1"/>
  <c r="BO13" i="1"/>
  <c r="BP13" i="1"/>
  <c r="BQ13" i="1"/>
  <c r="BT13" i="1" s="1"/>
  <c r="BY13" i="1"/>
  <c r="BZ13" i="1"/>
  <c r="CA13" i="1"/>
  <c r="BH14" i="1"/>
  <c r="BI14" i="1"/>
  <c r="BJ14" i="1"/>
  <c r="BK14" i="1"/>
  <c r="BL14" i="1"/>
  <c r="BM14" i="1"/>
  <c r="BN14" i="1"/>
  <c r="BO14" i="1"/>
  <c r="BP14" i="1"/>
  <c r="BQ14" i="1"/>
  <c r="BT14" i="1" s="1"/>
  <c r="BY14" i="1"/>
  <c r="BZ14" i="1"/>
  <c r="CA14" i="1"/>
  <c r="BH15" i="1"/>
  <c r="BI15" i="1"/>
  <c r="BJ15" i="1"/>
  <c r="BK15" i="1"/>
  <c r="BL15" i="1"/>
  <c r="BM15" i="1"/>
  <c r="BN15" i="1"/>
  <c r="BO15" i="1"/>
  <c r="BP15" i="1"/>
  <c r="BQ15" i="1"/>
  <c r="BT15" i="1" s="1"/>
  <c r="BY15" i="1"/>
  <c r="BZ15" i="1"/>
  <c r="CA15" i="1"/>
  <c r="BH16" i="1"/>
  <c r="BI16" i="1"/>
  <c r="BJ16" i="1"/>
  <c r="BK16" i="1"/>
  <c r="BL16" i="1"/>
  <c r="BM16" i="1"/>
  <c r="BN16" i="1"/>
  <c r="BO16" i="1"/>
  <c r="BP16" i="1"/>
  <c r="BQ16" i="1"/>
  <c r="BT16" i="1" s="1"/>
  <c r="BY16" i="1"/>
  <c r="BZ16" i="1"/>
  <c r="CA16" i="1"/>
  <c r="BH17" i="1"/>
  <c r="BI17" i="1"/>
  <c r="BJ17" i="1"/>
  <c r="BK17" i="1"/>
  <c r="BL17" i="1"/>
  <c r="BM17" i="1"/>
  <c r="BN17" i="1"/>
  <c r="BO17" i="1"/>
  <c r="BP17" i="1"/>
  <c r="BQ17" i="1"/>
  <c r="BT17" i="1" s="1"/>
  <c r="BY17" i="1"/>
  <c r="BZ17" i="1"/>
  <c r="CA17" i="1"/>
  <c r="BH18" i="1"/>
  <c r="BI18" i="1"/>
  <c r="BJ18" i="1"/>
  <c r="BK18" i="1"/>
  <c r="BL18" i="1"/>
  <c r="BM18" i="1"/>
  <c r="BN18" i="1"/>
  <c r="BO18" i="1"/>
  <c r="BP18" i="1"/>
  <c r="BQ18" i="1"/>
  <c r="BT18" i="1" s="1"/>
  <c r="BY18" i="1"/>
  <c r="BZ18" i="1"/>
  <c r="CA18" i="1"/>
  <c r="BH19" i="1"/>
  <c r="BI19" i="1"/>
  <c r="BJ19" i="1"/>
  <c r="BK19" i="1"/>
  <c r="BL19" i="1"/>
  <c r="BM19" i="1"/>
  <c r="BN19" i="1"/>
  <c r="BO19" i="1"/>
  <c r="BP19" i="1"/>
  <c r="BQ19" i="1"/>
  <c r="BT19" i="1" s="1"/>
  <c r="BY19" i="1"/>
  <c r="BZ19" i="1"/>
  <c r="CA19" i="1"/>
  <c r="BH20" i="1"/>
  <c r="BI20" i="1"/>
  <c r="BJ20" i="1"/>
  <c r="BK20" i="1"/>
  <c r="BL20" i="1"/>
  <c r="BM20" i="1"/>
  <c r="BN20" i="1"/>
  <c r="BO20" i="1"/>
  <c r="BP20" i="1"/>
  <c r="BQ20" i="1"/>
  <c r="BT20" i="1" s="1"/>
  <c r="BY20" i="1"/>
  <c r="BZ20" i="1"/>
  <c r="CA20" i="1"/>
  <c r="BH21" i="1"/>
  <c r="BI21" i="1"/>
  <c r="BJ21" i="1"/>
  <c r="BK21" i="1"/>
  <c r="BL21" i="1"/>
  <c r="BM21" i="1"/>
  <c r="BN21" i="1"/>
  <c r="BO21" i="1"/>
  <c r="BP21" i="1"/>
  <c r="BQ21" i="1"/>
  <c r="BT21" i="1" s="1"/>
  <c r="BY21" i="1"/>
  <c r="BZ21" i="1"/>
  <c r="CA21" i="1"/>
  <c r="BH22" i="1"/>
  <c r="BI22" i="1"/>
  <c r="BJ22" i="1"/>
  <c r="BK22" i="1"/>
  <c r="BL22" i="1"/>
  <c r="BM22" i="1"/>
  <c r="BN22" i="1"/>
  <c r="BO22" i="1"/>
  <c r="BP22" i="1"/>
  <c r="BQ22" i="1"/>
  <c r="BT22" i="1" s="1"/>
  <c r="BZ22" i="1"/>
  <c r="CA22" i="1"/>
  <c r="BH23" i="1"/>
  <c r="BI23" i="1"/>
  <c r="BJ23" i="1"/>
  <c r="BK23" i="1"/>
  <c r="BL23" i="1"/>
  <c r="BM23" i="1"/>
  <c r="BN23" i="1"/>
  <c r="BO23" i="1"/>
  <c r="BP23" i="1"/>
  <c r="BQ23" i="1"/>
  <c r="BT23" i="1" s="1"/>
  <c r="BY23" i="1"/>
  <c r="BZ23" i="1"/>
  <c r="CA23" i="1"/>
  <c r="BH24" i="1"/>
  <c r="BI24" i="1"/>
  <c r="BJ24" i="1"/>
  <c r="BK24" i="1"/>
  <c r="BL24" i="1"/>
  <c r="BM24" i="1"/>
  <c r="BN24" i="1"/>
  <c r="BO24" i="1"/>
  <c r="BP24" i="1"/>
  <c r="BQ24" i="1"/>
  <c r="BT24" i="1" s="1"/>
  <c r="BY24" i="1"/>
  <c r="BZ24" i="1"/>
  <c r="CA24" i="1"/>
  <c r="BH25" i="1"/>
  <c r="BI25" i="1"/>
  <c r="BJ25" i="1"/>
  <c r="BK25" i="1"/>
  <c r="BL25" i="1"/>
  <c r="BM25" i="1"/>
  <c r="BN25" i="1"/>
  <c r="BO25" i="1"/>
  <c r="BP25" i="1"/>
  <c r="BQ25" i="1"/>
  <c r="BT25" i="1" s="1"/>
  <c r="BY25" i="1"/>
  <c r="BZ25" i="1"/>
  <c r="CA25" i="1"/>
  <c r="BH26" i="1"/>
  <c r="BI26" i="1"/>
  <c r="BJ26" i="1"/>
  <c r="BK26" i="1"/>
  <c r="BL26" i="1"/>
  <c r="BM26" i="1"/>
  <c r="BN26" i="1"/>
  <c r="BO26" i="1"/>
  <c r="BP26" i="1"/>
  <c r="BQ26" i="1"/>
  <c r="BT26" i="1" s="1"/>
  <c r="BY26" i="1"/>
  <c r="BZ26" i="1"/>
  <c r="CA26" i="1"/>
  <c r="BH27" i="1"/>
  <c r="BI27" i="1"/>
  <c r="BJ27" i="1"/>
  <c r="BK27" i="1"/>
  <c r="BL27" i="1"/>
  <c r="BM27" i="1"/>
  <c r="BN27" i="1"/>
  <c r="BO27" i="1"/>
  <c r="BP27" i="1"/>
  <c r="BQ27" i="1"/>
  <c r="BT27" i="1" s="1"/>
  <c r="BY27" i="1"/>
  <c r="BZ27" i="1"/>
  <c r="CA27" i="1"/>
  <c r="BH28" i="1"/>
  <c r="BI28" i="1"/>
  <c r="BJ28" i="1"/>
  <c r="BK28" i="1"/>
  <c r="BL28" i="1"/>
  <c r="BM28" i="1"/>
  <c r="BN28" i="1"/>
  <c r="BO28" i="1"/>
  <c r="BP28" i="1"/>
  <c r="BQ28" i="1"/>
  <c r="BT28" i="1" s="1"/>
  <c r="BY28" i="1"/>
  <c r="BZ28" i="1"/>
  <c r="CA28" i="1"/>
  <c r="BH29" i="1"/>
  <c r="BI29" i="1"/>
  <c r="BJ29" i="1"/>
  <c r="BK29" i="1"/>
  <c r="BL29" i="1"/>
  <c r="BM29" i="1"/>
  <c r="BN29" i="1"/>
  <c r="BO29" i="1"/>
  <c r="BP29" i="1"/>
  <c r="BQ29" i="1"/>
  <c r="BT29" i="1" s="1"/>
  <c r="BY29" i="1"/>
  <c r="BZ29" i="1"/>
  <c r="CA29" i="1"/>
  <c r="BH30" i="1"/>
  <c r="BI30" i="1"/>
  <c r="BJ30" i="1"/>
  <c r="BK30" i="1"/>
  <c r="BL30" i="1"/>
  <c r="BM30" i="1"/>
  <c r="BN30" i="1"/>
  <c r="BO30" i="1"/>
  <c r="BP30" i="1"/>
  <c r="BQ30" i="1"/>
  <c r="BT30" i="1" s="1"/>
  <c r="BY30" i="1"/>
  <c r="BZ30" i="1"/>
  <c r="CA30" i="1"/>
  <c r="BH31" i="1"/>
  <c r="BI31" i="1"/>
  <c r="BJ31" i="1"/>
  <c r="BK31" i="1"/>
  <c r="BL31" i="1"/>
  <c r="BM31" i="1"/>
  <c r="BN31" i="1"/>
  <c r="BO31" i="1"/>
  <c r="BP31" i="1"/>
  <c r="BQ31" i="1"/>
  <c r="BT31" i="1" s="1"/>
  <c r="BY31" i="1"/>
  <c r="BZ31" i="1"/>
  <c r="CA31" i="1"/>
  <c r="BH32" i="1"/>
  <c r="BI32" i="1"/>
  <c r="BJ32" i="1"/>
  <c r="BK32" i="1"/>
  <c r="BL32" i="1"/>
  <c r="BM32" i="1"/>
  <c r="BN32" i="1"/>
  <c r="BO32" i="1"/>
  <c r="BP32" i="1"/>
  <c r="BQ32" i="1"/>
  <c r="BT32" i="1" s="1"/>
  <c r="BY32" i="1"/>
  <c r="BZ32" i="1"/>
  <c r="CA32" i="1"/>
  <c r="BH33" i="1"/>
  <c r="BI33" i="1"/>
  <c r="BJ33" i="1"/>
  <c r="BK33" i="1"/>
  <c r="BL33" i="1"/>
  <c r="BM33" i="1"/>
  <c r="BN33" i="1"/>
  <c r="BO33" i="1"/>
  <c r="BP33" i="1"/>
  <c r="BQ33" i="1"/>
  <c r="BT33" i="1" s="1"/>
  <c r="BY33" i="1"/>
  <c r="BZ33" i="1"/>
  <c r="CA33" i="1"/>
  <c r="Z34" i="1"/>
  <c r="AA34" i="1"/>
  <c r="AB34" i="1"/>
  <c r="AC34" i="1"/>
  <c r="AD34" i="1"/>
  <c r="AE34" i="1"/>
  <c r="AF34" i="1"/>
  <c r="AG34" i="1"/>
  <c r="AH34" i="1"/>
  <c r="AI34" i="1"/>
  <c r="AJ34" i="1"/>
  <c r="AK34" i="1"/>
  <c r="BH34" i="1"/>
  <c r="BI34" i="1"/>
  <c r="BJ34" i="1"/>
  <c r="BK34" i="1"/>
  <c r="BL34" i="1"/>
  <c r="BM34" i="1"/>
  <c r="BN34" i="1"/>
  <c r="BO34" i="1"/>
  <c r="BP34" i="1"/>
  <c r="BQ34" i="1"/>
  <c r="BT34" i="1" s="1"/>
  <c r="BY34" i="1"/>
  <c r="BZ34" i="1"/>
  <c r="CA34" i="1"/>
  <c r="Z35" i="1"/>
  <c r="AA35" i="1"/>
  <c r="AB35" i="1"/>
  <c r="AC35" i="1"/>
  <c r="AD35" i="1"/>
  <c r="AE35" i="1"/>
  <c r="AF35" i="1"/>
  <c r="AG35" i="1"/>
  <c r="AH35" i="1"/>
  <c r="AI35" i="1"/>
  <c r="AJ35" i="1"/>
  <c r="AK35" i="1"/>
  <c r="BH35" i="1"/>
  <c r="BI35" i="1"/>
  <c r="BJ35" i="1"/>
  <c r="BK35" i="1"/>
  <c r="BL35" i="1"/>
  <c r="BM35" i="1"/>
  <c r="BN35" i="1"/>
  <c r="BO35" i="1"/>
  <c r="BP35" i="1"/>
  <c r="BQ35" i="1"/>
  <c r="BT35" i="1" s="1"/>
  <c r="BY35" i="1"/>
  <c r="BZ35" i="1"/>
  <c r="CA35" i="1"/>
  <c r="Z36" i="1"/>
  <c r="AA36" i="1"/>
  <c r="AB36" i="1"/>
  <c r="AC36" i="1"/>
  <c r="AD36" i="1"/>
  <c r="AE36" i="1"/>
  <c r="AF36" i="1"/>
  <c r="AG36" i="1"/>
  <c r="AH36" i="1"/>
  <c r="AI36" i="1"/>
  <c r="AJ36" i="1"/>
  <c r="AK36" i="1"/>
  <c r="BH36" i="1"/>
  <c r="BI36" i="1"/>
  <c r="BJ36" i="1"/>
  <c r="BK36" i="1"/>
  <c r="BL36" i="1"/>
  <c r="BM36" i="1"/>
  <c r="BN36" i="1"/>
  <c r="BO36" i="1"/>
  <c r="BP36" i="1"/>
  <c r="BQ36" i="1"/>
  <c r="BT36" i="1" s="1"/>
  <c r="BY36" i="1"/>
  <c r="BZ36" i="1"/>
  <c r="CA36" i="1"/>
  <c r="Z37" i="1"/>
  <c r="AA37" i="1"/>
  <c r="AB37" i="1"/>
  <c r="AC37" i="1"/>
  <c r="AD37" i="1"/>
  <c r="AE37" i="1"/>
  <c r="AF37" i="1"/>
  <c r="AG37" i="1"/>
  <c r="AH37" i="1"/>
  <c r="AI37" i="1"/>
  <c r="AJ37" i="1"/>
  <c r="AK37" i="1"/>
  <c r="BH37" i="1"/>
  <c r="BI37" i="1"/>
  <c r="BJ37" i="1"/>
  <c r="BK37" i="1"/>
  <c r="BL37" i="1"/>
  <c r="BM37" i="1"/>
  <c r="BN37" i="1"/>
  <c r="BO37" i="1"/>
  <c r="BP37" i="1"/>
  <c r="BQ37" i="1"/>
  <c r="BT37" i="1" s="1"/>
  <c r="BY37" i="1"/>
  <c r="BZ37" i="1"/>
  <c r="CA37" i="1"/>
  <c r="Z38" i="1"/>
  <c r="AA38" i="1"/>
  <c r="AB38" i="1"/>
  <c r="AC38" i="1"/>
  <c r="AD38" i="1"/>
  <c r="AE38" i="1"/>
  <c r="AF38" i="1"/>
  <c r="AG38" i="1"/>
  <c r="AH38" i="1"/>
  <c r="AI38" i="1"/>
  <c r="AJ38" i="1"/>
  <c r="AK38" i="1"/>
  <c r="BH38" i="1"/>
  <c r="BI38" i="1"/>
  <c r="BJ38" i="1"/>
  <c r="BK38" i="1"/>
  <c r="BL38" i="1"/>
  <c r="BM38" i="1"/>
  <c r="BN38" i="1"/>
  <c r="BO38" i="1"/>
  <c r="BP38" i="1"/>
  <c r="BQ38" i="1"/>
  <c r="BT38" i="1" s="1"/>
  <c r="BY38" i="1"/>
  <c r="BZ38" i="1"/>
  <c r="CA38" i="1"/>
  <c r="Z39" i="1"/>
  <c r="AA39" i="1"/>
  <c r="AB39" i="1"/>
  <c r="AC39" i="1"/>
  <c r="AD39" i="1"/>
  <c r="AE39" i="1"/>
  <c r="AF39" i="1"/>
  <c r="AG39" i="1"/>
  <c r="AH39" i="1"/>
  <c r="AI39" i="1"/>
  <c r="AJ39" i="1"/>
  <c r="AK39" i="1"/>
  <c r="BH39" i="1"/>
  <c r="BI39" i="1"/>
  <c r="BJ39" i="1"/>
  <c r="BK39" i="1"/>
  <c r="BL39" i="1"/>
  <c r="BM39" i="1"/>
  <c r="BN39" i="1"/>
  <c r="BO39" i="1"/>
  <c r="BP39" i="1"/>
  <c r="BQ39" i="1"/>
  <c r="BT39" i="1" s="1"/>
  <c r="BY39" i="1"/>
  <c r="BZ39" i="1"/>
  <c r="CA39" i="1"/>
  <c r="Z40" i="1"/>
  <c r="AA40" i="1"/>
  <c r="AB40" i="1"/>
  <c r="AC40" i="1"/>
  <c r="AD40" i="1"/>
  <c r="AE40" i="1"/>
  <c r="AF40" i="1"/>
  <c r="AG40" i="1"/>
  <c r="AH40" i="1"/>
  <c r="AI40" i="1"/>
  <c r="AJ40" i="1"/>
  <c r="AK40" i="1"/>
  <c r="BH40" i="1"/>
  <c r="BI40" i="1"/>
  <c r="BJ40" i="1"/>
  <c r="BK40" i="1"/>
  <c r="BL40" i="1"/>
  <c r="BM40" i="1"/>
  <c r="BN40" i="1"/>
  <c r="BO40" i="1"/>
  <c r="BP40" i="1"/>
  <c r="BQ40" i="1"/>
  <c r="BT40" i="1" s="1"/>
  <c r="BY40" i="1"/>
  <c r="BZ40" i="1"/>
  <c r="CA40" i="1"/>
  <c r="Z41" i="1"/>
  <c r="AA41" i="1"/>
  <c r="AB41" i="1"/>
  <c r="AC41" i="1"/>
  <c r="AD41" i="1"/>
  <c r="AE41" i="1"/>
  <c r="AF41" i="1"/>
  <c r="AG41" i="1"/>
  <c r="AH41" i="1"/>
  <c r="AI41" i="1"/>
  <c r="AJ41" i="1"/>
  <c r="AK41" i="1"/>
  <c r="BH41" i="1"/>
  <c r="BI41" i="1"/>
  <c r="BJ41" i="1"/>
  <c r="BK41" i="1"/>
  <c r="BL41" i="1"/>
  <c r="BM41" i="1"/>
  <c r="BN41" i="1"/>
  <c r="BO41" i="1"/>
  <c r="BP41" i="1"/>
  <c r="BQ41" i="1"/>
  <c r="BT41" i="1" s="1"/>
  <c r="BY41" i="1"/>
  <c r="BZ41" i="1"/>
  <c r="CA41" i="1"/>
  <c r="Z42" i="1"/>
  <c r="AA42" i="1"/>
  <c r="AB42" i="1"/>
  <c r="AC42" i="1"/>
  <c r="AD42" i="1"/>
  <c r="AE42" i="1"/>
  <c r="AF42" i="1"/>
  <c r="AG42" i="1"/>
  <c r="AH42" i="1"/>
  <c r="AI42" i="1"/>
  <c r="AJ42" i="1"/>
  <c r="AK42" i="1"/>
  <c r="BH42" i="1"/>
  <c r="BI42" i="1"/>
  <c r="BJ42" i="1"/>
  <c r="BK42" i="1"/>
  <c r="BL42" i="1"/>
  <c r="BM42" i="1"/>
  <c r="BN42" i="1"/>
  <c r="BO42" i="1"/>
  <c r="BP42" i="1"/>
  <c r="BQ42" i="1"/>
  <c r="BT42" i="1" s="1"/>
  <c r="BY42" i="1"/>
  <c r="BZ42" i="1"/>
  <c r="CA42" i="1"/>
  <c r="Z43" i="1"/>
  <c r="AA43" i="1"/>
  <c r="AB43" i="1"/>
  <c r="AC43" i="1"/>
  <c r="AD43" i="1"/>
  <c r="AE43" i="1"/>
  <c r="AF43" i="1"/>
  <c r="AG43" i="1"/>
  <c r="AH43" i="1"/>
  <c r="AI43" i="1"/>
  <c r="AJ43" i="1"/>
  <c r="AK43" i="1"/>
  <c r="BH43" i="1"/>
  <c r="BI43" i="1"/>
  <c r="BJ43" i="1"/>
  <c r="BK43" i="1"/>
  <c r="BL43" i="1"/>
  <c r="BM43" i="1"/>
  <c r="BN43" i="1"/>
  <c r="BO43" i="1"/>
  <c r="BP43" i="1"/>
  <c r="BQ43" i="1"/>
  <c r="BT43" i="1" s="1"/>
  <c r="BY43" i="1"/>
  <c r="BZ43" i="1"/>
  <c r="CA43" i="1"/>
  <c r="Z44" i="1"/>
  <c r="AA44" i="1"/>
  <c r="AB44" i="1"/>
  <c r="AC44" i="1"/>
  <c r="AD44" i="1"/>
  <c r="AE44" i="1"/>
  <c r="AF44" i="1"/>
  <c r="AG44" i="1"/>
  <c r="AH44" i="1"/>
  <c r="AI44" i="1"/>
  <c r="AJ44" i="1"/>
  <c r="AK44" i="1"/>
  <c r="BH44" i="1"/>
  <c r="BI44" i="1"/>
  <c r="BJ44" i="1"/>
  <c r="BK44" i="1"/>
  <c r="BL44" i="1"/>
  <c r="BM44" i="1"/>
  <c r="BN44" i="1"/>
  <c r="BO44" i="1"/>
  <c r="BP44" i="1"/>
  <c r="BQ44" i="1"/>
  <c r="BT44" i="1" s="1"/>
  <c r="BY44" i="1"/>
  <c r="BZ44" i="1"/>
  <c r="CA44" i="1"/>
  <c r="Z45" i="1"/>
  <c r="AA45" i="1"/>
  <c r="AB45" i="1"/>
  <c r="AC45" i="1"/>
  <c r="AD45" i="1"/>
  <c r="AE45" i="1"/>
  <c r="AF45" i="1"/>
  <c r="AG45" i="1"/>
  <c r="AH45" i="1"/>
  <c r="AI45" i="1"/>
  <c r="AJ45" i="1"/>
  <c r="AK45" i="1"/>
  <c r="BH45" i="1"/>
  <c r="BI45" i="1"/>
  <c r="BJ45" i="1"/>
  <c r="BK45" i="1"/>
  <c r="BL45" i="1"/>
  <c r="BM45" i="1"/>
  <c r="BN45" i="1"/>
  <c r="BO45" i="1"/>
  <c r="BP45" i="1"/>
  <c r="BQ45" i="1"/>
  <c r="BT45" i="1" s="1"/>
  <c r="BY45" i="1"/>
  <c r="BZ45" i="1"/>
  <c r="CA45" i="1"/>
  <c r="Z46" i="1"/>
  <c r="AA46" i="1"/>
  <c r="AB46" i="1"/>
  <c r="AC46" i="1"/>
  <c r="AD46" i="1"/>
  <c r="AE46" i="1"/>
  <c r="AF46" i="1"/>
  <c r="AG46" i="1"/>
  <c r="AH46" i="1"/>
  <c r="AI46" i="1"/>
  <c r="AJ46" i="1"/>
  <c r="AK46" i="1"/>
  <c r="BH46" i="1"/>
  <c r="BI46" i="1"/>
  <c r="BJ46" i="1"/>
  <c r="BK46" i="1"/>
  <c r="BL46" i="1"/>
  <c r="BM46" i="1"/>
  <c r="BN46" i="1"/>
  <c r="BO46" i="1"/>
  <c r="BP46" i="1"/>
  <c r="BQ46" i="1"/>
  <c r="BT46" i="1" s="1"/>
  <c r="BY46" i="1"/>
  <c r="BZ46" i="1"/>
  <c r="CA46" i="1"/>
  <c r="Z47" i="1"/>
  <c r="AA47" i="1"/>
  <c r="AB47" i="1"/>
  <c r="AC47" i="1"/>
  <c r="AD47" i="1"/>
  <c r="AE47" i="1"/>
  <c r="AF47" i="1"/>
  <c r="AG47" i="1"/>
  <c r="AH47" i="1"/>
  <c r="AI47" i="1"/>
  <c r="AJ47" i="1"/>
  <c r="AK47" i="1"/>
  <c r="BH47" i="1"/>
  <c r="BI47" i="1"/>
  <c r="BJ47" i="1"/>
  <c r="BK47" i="1"/>
  <c r="BL47" i="1"/>
  <c r="BM47" i="1"/>
  <c r="BN47" i="1"/>
  <c r="BO47" i="1"/>
  <c r="BP47" i="1"/>
  <c r="BQ47" i="1"/>
  <c r="BT47" i="1" s="1"/>
  <c r="BY47" i="1"/>
  <c r="BZ47" i="1"/>
  <c r="CA47" i="1"/>
  <c r="Z48" i="1"/>
  <c r="AA48" i="1"/>
  <c r="AB48" i="1"/>
  <c r="AC48" i="1"/>
  <c r="AD48" i="1"/>
  <c r="AE48" i="1"/>
  <c r="AF48" i="1"/>
  <c r="AG48" i="1"/>
  <c r="AH48" i="1"/>
  <c r="AI48" i="1"/>
  <c r="AJ48" i="1"/>
  <c r="AK48" i="1"/>
  <c r="BH48" i="1"/>
  <c r="BI48" i="1"/>
  <c r="BJ48" i="1"/>
  <c r="BK48" i="1"/>
  <c r="BL48" i="1"/>
  <c r="BM48" i="1"/>
  <c r="BN48" i="1"/>
  <c r="BO48" i="1"/>
  <c r="BP48" i="1"/>
  <c r="BQ48" i="1"/>
  <c r="BT48" i="1" s="1"/>
  <c r="BY48" i="1"/>
  <c r="BZ48" i="1"/>
  <c r="CA48" i="1"/>
  <c r="Z49" i="1"/>
  <c r="AA49" i="1"/>
  <c r="AB49" i="1"/>
  <c r="AC49" i="1"/>
  <c r="AD49" i="1"/>
  <c r="AE49" i="1"/>
  <c r="AF49" i="1"/>
  <c r="AG49" i="1"/>
  <c r="AH49" i="1"/>
  <c r="AI49" i="1"/>
  <c r="AJ49" i="1"/>
  <c r="AK49" i="1"/>
  <c r="BH49" i="1"/>
  <c r="BI49" i="1"/>
  <c r="BJ49" i="1"/>
  <c r="BK49" i="1"/>
  <c r="BL49" i="1"/>
  <c r="BM49" i="1"/>
  <c r="BN49" i="1"/>
  <c r="BO49" i="1"/>
  <c r="BP49" i="1"/>
  <c r="BQ49" i="1"/>
  <c r="BT49" i="1" s="1"/>
  <c r="BY49" i="1"/>
  <c r="BZ49" i="1"/>
  <c r="CA49" i="1"/>
  <c r="Z50" i="1"/>
  <c r="AA50" i="1"/>
  <c r="AB50" i="1"/>
  <c r="AC50" i="1"/>
  <c r="AD50" i="1"/>
  <c r="AE50" i="1"/>
  <c r="AF50" i="1"/>
  <c r="AG50" i="1"/>
  <c r="AH50" i="1"/>
  <c r="AI50" i="1"/>
  <c r="AJ50" i="1"/>
  <c r="AK50" i="1"/>
  <c r="BH50" i="1"/>
  <c r="BI50" i="1"/>
  <c r="BJ50" i="1"/>
  <c r="BK50" i="1"/>
  <c r="BL50" i="1"/>
  <c r="BM50" i="1"/>
  <c r="BN50" i="1"/>
  <c r="BO50" i="1"/>
  <c r="BP50" i="1"/>
  <c r="BQ50" i="1"/>
  <c r="BT50" i="1" s="1"/>
  <c r="BY50" i="1"/>
  <c r="BZ50" i="1"/>
  <c r="CA50" i="1"/>
  <c r="Z51" i="1"/>
  <c r="AA51" i="1"/>
  <c r="AB51" i="1"/>
  <c r="AC51" i="1"/>
  <c r="AD51" i="1"/>
  <c r="AE51" i="1"/>
  <c r="AF51" i="1"/>
  <c r="AG51" i="1"/>
  <c r="AH51" i="1"/>
  <c r="AI51" i="1"/>
  <c r="AJ51" i="1"/>
  <c r="AK51" i="1"/>
  <c r="BH51" i="1"/>
  <c r="BI51" i="1"/>
  <c r="BJ51" i="1"/>
  <c r="BK51" i="1"/>
  <c r="BL51" i="1"/>
  <c r="BM51" i="1"/>
  <c r="BN51" i="1"/>
  <c r="BO51" i="1"/>
  <c r="BP51" i="1"/>
  <c r="BQ51" i="1"/>
  <c r="BT51" i="1" s="1"/>
  <c r="BY51" i="1"/>
  <c r="BZ51" i="1"/>
  <c r="CA51" i="1"/>
  <c r="Z52" i="1"/>
  <c r="AA52" i="1"/>
  <c r="AB52" i="1"/>
  <c r="AC52" i="1"/>
  <c r="AD52" i="1"/>
  <c r="AE52" i="1"/>
  <c r="AF52" i="1"/>
  <c r="AG52" i="1"/>
  <c r="AH52" i="1"/>
  <c r="AI52" i="1"/>
  <c r="AJ52" i="1"/>
  <c r="AK52" i="1"/>
  <c r="BH52" i="1"/>
  <c r="BI52" i="1"/>
  <c r="BJ52" i="1"/>
  <c r="BK52" i="1"/>
  <c r="BL52" i="1"/>
  <c r="BM52" i="1"/>
  <c r="BN52" i="1"/>
  <c r="BO52" i="1"/>
  <c r="BP52" i="1"/>
  <c r="BQ52" i="1"/>
  <c r="BT52" i="1" s="1"/>
  <c r="BY52" i="1"/>
  <c r="BZ52" i="1"/>
  <c r="CA52" i="1"/>
  <c r="Z53" i="1"/>
  <c r="AA53" i="1"/>
  <c r="AB53" i="1"/>
  <c r="AC53" i="1"/>
  <c r="AD53" i="1"/>
  <c r="AE53" i="1"/>
  <c r="AF53" i="1"/>
  <c r="AG53" i="1"/>
  <c r="AH53" i="1"/>
  <c r="AI53" i="1"/>
  <c r="AJ53" i="1"/>
  <c r="AK53" i="1"/>
  <c r="BH53" i="1"/>
  <c r="BI53" i="1"/>
  <c r="BJ53" i="1"/>
  <c r="BK53" i="1"/>
  <c r="BL53" i="1"/>
  <c r="BM53" i="1"/>
  <c r="BN53" i="1"/>
  <c r="BO53" i="1"/>
  <c r="BP53" i="1"/>
  <c r="BQ53" i="1"/>
  <c r="BT53" i="1" s="1"/>
  <c r="BY53" i="1"/>
  <c r="BZ53" i="1"/>
  <c r="CA53" i="1"/>
  <c r="Z54" i="1"/>
  <c r="AA54" i="1"/>
  <c r="AB54" i="1"/>
  <c r="AC54" i="1"/>
  <c r="AD54" i="1"/>
  <c r="AE54" i="1"/>
  <c r="AF54" i="1"/>
  <c r="AG54" i="1"/>
  <c r="AH54" i="1"/>
  <c r="AI54" i="1"/>
  <c r="AJ54" i="1"/>
  <c r="AK54" i="1"/>
  <c r="BH54" i="1"/>
  <c r="BI54" i="1"/>
  <c r="BJ54" i="1"/>
  <c r="BK54" i="1"/>
  <c r="BL54" i="1"/>
  <c r="BM54" i="1"/>
  <c r="BN54" i="1"/>
  <c r="BO54" i="1"/>
  <c r="BP54" i="1"/>
  <c r="BQ54" i="1"/>
  <c r="BT54" i="1" s="1"/>
  <c r="BY54" i="1"/>
  <c r="BZ54" i="1"/>
  <c r="CA54" i="1"/>
  <c r="Z55" i="1"/>
  <c r="AA55" i="1"/>
  <c r="AB55" i="1"/>
  <c r="AC55" i="1"/>
  <c r="AD55" i="1"/>
  <c r="AE55" i="1"/>
  <c r="AF55" i="1"/>
  <c r="AG55" i="1"/>
  <c r="AH55" i="1"/>
  <c r="AI55" i="1"/>
  <c r="AJ55" i="1"/>
  <c r="AK55" i="1"/>
  <c r="BH55" i="1"/>
  <c r="BI55" i="1"/>
  <c r="BJ55" i="1"/>
  <c r="BK55" i="1"/>
  <c r="BL55" i="1"/>
  <c r="BM55" i="1"/>
  <c r="BN55" i="1"/>
  <c r="BO55" i="1"/>
  <c r="BP55" i="1"/>
  <c r="BQ55" i="1"/>
  <c r="BT55" i="1" s="1"/>
  <c r="BY55" i="1"/>
  <c r="BZ55" i="1"/>
  <c r="CA55" i="1"/>
  <c r="Z56" i="1"/>
  <c r="AA56" i="1"/>
  <c r="AB56" i="1"/>
  <c r="AC56" i="1"/>
  <c r="AD56" i="1"/>
  <c r="AE56" i="1"/>
  <c r="AF56" i="1"/>
  <c r="AG56" i="1"/>
  <c r="AH56" i="1"/>
  <c r="AI56" i="1"/>
  <c r="AJ56" i="1"/>
  <c r="AK56" i="1"/>
  <c r="BH56" i="1"/>
  <c r="BI56" i="1"/>
  <c r="BJ56" i="1"/>
  <c r="BK56" i="1"/>
  <c r="BL56" i="1"/>
  <c r="BM56" i="1"/>
  <c r="BN56" i="1"/>
  <c r="BO56" i="1"/>
  <c r="BP56" i="1"/>
  <c r="BQ56" i="1"/>
  <c r="BT56" i="1" s="1"/>
  <c r="BY56" i="1"/>
  <c r="BZ56" i="1"/>
  <c r="CA56" i="1"/>
  <c r="Z57" i="1"/>
  <c r="AA57" i="1"/>
  <c r="AB57" i="1"/>
  <c r="AC57" i="1"/>
  <c r="AD57" i="1"/>
  <c r="AE57" i="1"/>
  <c r="AF57" i="1"/>
  <c r="AG57" i="1"/>
  <c r="AH57" i="1"/>
  <c r="AI57" i="1"/>
  <c r="AJ57" i="1"/>
  <c r="AK57" i="1"/>
  <c r="BH57" i="1"/>
  <c r="BI57" i="1"/>
  <c r="BJ57" i="1"/>
  <c r="BK57" i="1"/>
  <c r="BL57" i="1"/>
  <c r="BM57" i="1"/>
  <c r="BN57" i="1"/>
  <c r="BO57" i="1"/>
  <c r="BP57" i="1"/>
  <c r="BQ57" i="1"/>
  <c r="BT57" i="1" s="1"/>
  <c r="BY57" i="1"/>
  <c r="BZ57" i="1"/>
  <c r="CA57" i="1"/>
  <c r="Z58" i="1"/>
  <c r="AA58" i="1"/>
  <c r="AB58" i="1"/>
  <c r="AC58" i="1"/>
  <c r="AD58" i="1"/>
  <c r="AE58" i="1"/>
  <c r="AF58" i="1"/>
  <c r="AG58" i="1"/>
  <c r="AH58" i="1"/>
  <c r="AI58" i="1"/>
  <c r="AJ58" i="1"/>
  <c r="AK58" i="1"/>
  <c r="BH58" i="1"/>
  <c r="BI58" i="1"/>
  <c r="BJ58" i="1"/>
  <c r="BK58" i="1"/>
  <c r="BL58" i="1"/>
  <c r="BM58" i="1"/>
  <c r="BN58" i="1"/>
  <c r="BO58" i="1"/>
  <c r="BP58" i="1"/>
  <c r="BQ58" i="1"/>
  <c r="BT58" i="1" s="1"/>
  <c r="BY58" i="1"/>
  <c r="BZ58" i="1"/>
  <c r="CA58" i="1"/>
  <c r="Z59" i="1"/>
  <c r="AA59" i="1"/>
  <c r="AB59" i="1"/>
  <c r="AC59" i="1"/>
  <c r="AD59" i="1"/>
  <c r="AE59" i="1"/>
  <c r="AF59" i="1"/>
  <c r="AG59" i="1"/>
  <c r="AH59" i="1"/>
  <c r="AI59" i="1"/>
  <c r="AJ59" i="1"/>
  <c r="AK59" i="1"/>
  <c r="BH59" i="1"/>
  <c r="BI59" i="1"/>
  <c r="BJ59" i="1"/>
  <c r="BK59" i="1"/>
  <c r="BL59" i="1"/>
  <c r="BM59" i="1"/>
  <c r="BN59" i="1"/>
  <c r="BO59" i="1"/>
  <c r="BP59" i="1"/>
  <c r="BQ59" i="1"/>
  <c r="BT59" i="1" s="1"/>
  <c r="BY59" i="1"/>
  <c r="BZ59" i="1"/>
  <c r="CA59" i="1"/>
  <c r="Z60" i="1"/>
  <c r="AA60" i="1"/>
  <c r="AB60" i="1"/>
  <c r="AC60" i="1"/>
  <c r="AD60" i="1"/>
  <c r="AE60" i="1"/>
  <c r="AF60" i="1"/>
  <c r="AG60" i="1"/>
  <c r="AH60" i="1"/>
  <c r="AI60" i="1"/>
  <c r="AJ60" i="1"/>
  <c r="AK60" i="1"/>
  <c r="BH60" i="1"/>
  <c r="BI60" i="1"/>
  <c r="BJ60" i="1"/>
  <c r="BK60" i="1"/>
  <c r="BL60" i="1"/>
  <c r="BM60" i="1"/>
  <c r="BN60" i="1"/>
  <c r="BO60" i="1"/>
  <c r="BP60" i="1"/>
  <c r="BQ60" i="1"/>
  <c r="BT60" i="1" s="1"/>
  <c r="BY60" i="1"/>
  <c r="BZ60" i="1"/>
  <c r="CA60" i="1"/>
  <c r="Z61" i="1"/>
  <c r="AA61" i="1"/>
  <c r="AB61" i="1"/>
  <c r="AC61" i="1"/>
  <c r="AD61" i="1"/>
  <c r="AE61" i="1"/>
  <c r="AF61" i="1"/>
  <c r="AG61" i="1"/>
  <c r="AH61" i="1"/>
  <c r="AI61" i="1"/>
  <c r="AJ61" i="1"/>
  <c r="AK61" i="1"/>
  <c r="BH61" i="1"/>
  <c r="BI61" i="1"/>
  <c r="BJ61" i="1"/>
  <c r="BK61" i="1"/>
  <c r="BL61" i="1"/>
  <c r="BM61" i="1"/>
  <c r="BN61" i="1"/>
  <c r="BO61" i="1"/>
  <c r="BP61" i="1"/>
  <c r="BQ61" i="1"/>
  <c r="BT61" i="1" s="1"/>
  <c r="BY61" i="1"/>
  <c r="BZ61" i="1"/>
  <c r="CA61" i="1"/>
  <c r="Z62" i="1"/>
  <c r="AA62" i="1"/>
  <c r="AB62" i="1"/>
  <c r="AC62" i="1"/>
  <c r="AD62" i="1"/>
  <c r="AE62" i="1"/>
  <c r="AF62" i="1"/>
  <c r="AG62" i="1"/>
  <c r="AH62" i="1"/>
  <c r="AI62" i="1"/>
  <c r="AJ62" i="1"/>
  <c r="AK62" i="1"/>
  <c r="BH62" i="1"/>
  <c r="BI62" i="1"/>
  <c r="BJ62" i="1"/>
  <c r="BK62" i="1"/>
  <c r="BL62" i="1"/>
  <c r="BM62" i="1"/>
  <c r="BN62" i="1"/>
  <c r="BO62" i="1"/>
  <c r="BP62" i="1"/>
  <c r="BQ62" i="1"/>
  <c r="BT62" i="1" s="1"/>
  <c r="BY62" i="1"/>
  <c r="BZ62" i="1"/>
  <c r="CA62" i="1"/>
  <c r="Z63" i="1"/>
  <c r="AA63" i="1"/>
  <c r="AB63" i="1"/>
  <c r="AC63" i="1"/>
  <c r="AD63" i="1"/>
  <c r="AE63" i="1"/>
  <c r="AF63" i="1"/>
  <c r="AG63" i="1"/>
  <c r="AH63" i="1"/>
  <c r="AI63" i="1"/>
  <c r="AJ63" i="1"/>
  <c r="AK63" i="1"/>
  <c r="BH63" i="1"/>
  <c r="BI63" i="1"/>
  <c r="BJ63" i="1"/>
  <c r="BK63" i="1"/>
  <c r="BL63" i="1"/>
  <c r="BM63" i="1"/>
  <c r="BN63" i="1"/>
  <c r="BO63" i="1"/>
  <c r="BP63" i="1"/>
  <c r="BQ63" i="1"/>
  <c r="BT63" i="1" s="1"/>
  <c r="BY63" i="1"/>
  <c r="BZ63" i="1"/>
  <c r="CA63" i="1"/>
  <c r="Z64" i="1"/>
  <c r="AA64" i="1"/>
  <c r="AB64" i="1"/>
  <c r="AC64" i="1"/>
  <c r="AD64" i="1"/>
  <c r="AE64" i="1"/>
  <c r="AF64" i="1"/>
  <c r="AG64" i="1"/>
  <c r="AH64" i="1"/>
  <c r="AI64" i="1"/>
  <c r="AJ64" i="1"/>
  <c r="AK64" i="1"/>
  <c r="BH64" i="1"/>
  <c r="BI64" i="1"/>
  <c r="BJ64" i="1"/>
  <c r="BK64" i="1"/>
  <c r="BL64" i="1"/>
  <c r="BM64" i="1"/>
  <c r="BN64" i="1"/>
  <c r="BO64" i="1"/>
  <c r="BP64" i="1"/>
  <c r="BQ64" i="1"/>
  <c r="BT64" i="1" s="1"/>
  <c r="BY64" i="1"/>
  <c r="BZ64" i="1"/>
  <c r="CA64" i="1"/>
  <c r="Z65" i="1"/>
  <c r="AA65" i="1"/>
  <c r="AB65" i="1"/>
  <c r="AC65" i="1"/>
  <c r="AD65" i="1"/>
  <c r="AE65" i="1"/>
  <c r="AF65" i="1"/>
  <c r="AG65" i="1"/>
  <c r="AH65" i="1"/>
  <c r="AI65" i="1"/>
  <c r="AJ65" i="1"/>
  <c r="AK65" i="1"/>
  <c r="BH65" i="1"/>
  <c r="BI65" i="1"/>
  <c r="BJ65" i="1"/>
  <c r="BK65" i="1"/>
  <c r="BL65" i="1"/>
  <c r="BM65" i="1"/>
  <c r="BN65" i="1"/>
  <c r="BO65" i="1"/>
  <c r="BP65" i="1"/>
  <c r="BQ65" i="1"/>
  <c r="BT65" i="1" s="1"/>
  <c r="BY65" i="1"/>
  <c r="BZ65" i="1"/>
  <c r="CA65" i="1"/>
  <c r="Z66" i="1"/>
  <c r="AA66" i="1"/>
  <c r="AB66" i="1"/>
  <c r="AC66" i="1"/>
  <c r="AD66" i="1"/>
  <c r="AE66" i="1"/>
  <c r="AF66" i="1"/>
  <c r="AG66" i="1"/>
  <c r="AH66" i="1"/>
  <c r="AI66" i="1"/>
  <c r="AJ66" i="1"/>
  <c r="AK66" i="1"/>
  <c r="BH66" i="1"/>
  <c r="BI66" i="1"/>
  <c r="BJ66" i="1"/>
  <c r="BK66" i="1"/>
  <c r="BL66" i="1"/>
  <c r="BM66" i="1"/>
  <c r="BN66" i="1"/>
  <c r="BO66" i="1"/>
  <c r="BP66" i="1"/>
  <c r="BQ66" i="1"/>
  <c r="BT66" i="1" s="1"/>
  <c r="BY66" i="1"/>
  <c r="BZ66" i="1"/>
  <c r="CA66" i="1"/>
  <c r="Z67" i="1"/>
  <c r="AA67" i="1"/>
  <c r="AB67" i="1"/>
  <c r="AC67" i="1"/>
  <c r="AD67" i="1"/>
  <c r="AE67" i="1"/>
  <c r="AF67" i="1"/>
  <c r="AG67" i="1"/>
  <c r="AH67" i="1"/>
  <c r="AI67" i="1"/>
  <c r="AJ67" i="1"/>
  <c r="AK67" i="1"/>
  <c r="BH67" i="1"/>
  <c r="BI67" i="1"/>
  <c r="BJ67" i="1"/>
  <c r="BK67" i="1"/>
  <c r="BL67" i="1"/>
  <c r="BM67" i="1"/>
  <c r="BN67" i="1"/>
  <c r="BO67" i="1"/>
  <c r="BP67" i="1"/>
  <c r="BQ67" i="1"/>
  <c r="BT67" i="1" s="1"/>
  <c r="BY67" i="1"/>
  <c r="BZ67" i="1"/>
  <c r="CA67" i="1"/>
  <c r="Z68" i="1"/>
  <c r="AA68" i="1"/>
  <c r="AB68" i="1"/>
  <c r="AC68" i="1"/>
  <c r="AD68" i="1"/>
  <c r="AE68" i="1"/>
  <c r="AF68" i="1"/>
  <c r="AG68" i="1"/>
  <c r="AH68" i="1"/>
  <c r="AI68" i="1"/>
  <c r="AJ68" i="1"/>
  <c r="AK68" i="1"/>
  <c r="BH68" i="1"/>
  <c r="BI68" i="1"/>
  <c r="BJ68" i="1"/>
  <c r="BK68" i="1"/>
  <c r="BL68" i="1"/>
  <c r="BM68" i="1"/>
  <c r="BN68" i="1"/>
  <c r="BO68" i="1"/>
  <c r="BP68" i="1"/>
  <c r="BQ68" i="1"/>
  <c r="BT68" i="1" s="1"/>
  <c r="BY68" i="1"/>
  <c r="BZ68" i="1"/>
  <c r="CA68" i="1"/>
  <c r="Z69" i="1"/>
  <c r="AA69" i="1"/>
  <c r="AB69" i="1"/>
  <c r="AC69" i="1"/>
  <c r="AD69" i="1"/>
  <c r="AE69" i="1"/>
  <c r="AF69" i="1"/>
  <c r="AG69" i="1"/>
  <c r="AH69" i="1"/>
  <c r="AI69" i="1"/>
  <c r="AJ69" i="1"/>
  <c r="AK69" i="1"/>
  <c r="BH69" i="1"/>
  <c r="BI69" i="1"/>
  <c r="BJ69" i="1"/>
  <c r="BK69" i="1"/>
  <c r="BL69" i="1"/>
  <c r="BM69" i="1"/>
  <c r="BN69" i="1"/>
  <c r="BO69" i="1"/>
  <c r="BP69" i="1"/>
  <c r="BQ69" i="1"/>
  <c r="BT69" i="1" s="1"/>
  <c r="BY69" i="1"/>
  <c r="BZ69" i="1"/>
  <c r="CA69" i="1"/>
  <c r="Z70" i="1"/>
  <c r="AA70" i="1"/>
  <c r="AB70" i="1"/>
  <c r="AC70" i="1"/>
  <c r="AD70" i="1"/>
  <c r="AE70" i="1"/>
  <c r="AF70" i="1"/>
  <c r="AG70" i="1"/>
  <c r="AH70" i="1"/>
  <c r="AI70" i="1"/>
  <c r="AJ70" i="1"/>
  <c r="AK70" i="1"/>
  <c r="BH70" i="1"/>
  <c r="BI70" i="1"/>
  <c r="BJ70" i="1"/>
  <c r="BK70" i="1"/>
  <c r="BL70" i="1"/>
  <c r="BM70" i="1"/>
  <c r="BN70" i="1"/>
  <c r="BO70" i="1"/>
  <c r="BP70" i="1"/>
  <c r="BQ70" i="1"/>
  <c r="BT70" i="1" s="1"/>
  <c r="BY70" i="1"/>
  <c r="BZ70" i="1"/>
  <c r="CA70" i="1"/>
  <c r="Z71" i="1"/>
  <c r="AA71" i="1"/>
  <c r="AB71" i="1"/>
  <c r="AC71" i="1"/>
  <c r="AD71" i="1"/>
  <c r="AE71" i="1"/>
  <c r="AF71" i="1"/>
  <c r="AG71" i="1"/>
  <c r="AH71" i="1"/>
  <c r="AI71" i="1"/>
  <c r="AJ71" i="1"/>
  <c r="AK71" i="1"/>
  <c r="BH71" i="1"/>
  <c r="BI71" i="1"/>
  <c r="BJ71" i="1"/>
  <c r="BK71" i="1"/>
  <c r="BL71" i="1"/>
  <c r="BM71" i="1"/>
  <c r="BN71" i="1"/>
  <c r="BO71" i="1"/>
  <c r="BP71" i="1"/>
  <c r="BQ71" i="1"/>
  <c r="BT71" i="1" s="1"/>
  <c r="BY71" i="1"/>
  <c r="BZ71" i="1"/>
  <c r="CA71" i="1"/>
  <c r="Z72" i="1"/>
  <c r="AA72" i="1"/>
  <c r="AB72" i="1"/>
  <c r="AC72" i="1"/>
  <c r="AD72" i="1"/>
  <c r="AE72" i="1"/>
  <c r="AF72" i="1"/>
  <c r="AG72" i="1"/>
  <c r="AH72" i="1"/>
  <c r="AI72" i="1"/>
  <c r="AJ72" i="1"/>
  <c r="AK72" i="1"/>
  <c r="BH72" i="1"/>
  <c r="BI72" i="1"/>
  <c r="BJ72" i="1"/>
  <c r="BK72" i="1"/>
  <c r="BL72" i="1"/>
  <c r="BM72" i="1"/>
  <c r="BN72" i="1"/>
  <c r="BO72" i="1"/>
  <c r="BP72" i="1"/>
  <c r="BQ72" i="1"/>
  <c r="BT72" i="1" s="1"/>
  <c r="BY72" i="1"/>
  <c r="BZ72" i="1"/>
  <c r="CA72" i="1"/>
  <c r="Z73" i="1"/>
  <c r="AA73" i="1"/>
  <c r="AB73" i="1"/>
  <c r="AC73" i="1"/>
  <c r="AD73" i="1"/>
  <c r="AE73" i="1"/>
  <c r="AF73" i="1"/>
  <c r="AG73" i="1"/>
  <c r="AH73" i="1"/>
  <c r="AI73" i="1"/>
  <c r="AJ73" i="1"/>
  <c r="AK73" i="1"/>
  <c r="BH73" i="1"/>
  <c r="BI73" i="1"/>
  <c r="BJ73" i="1"/>
  <c r="BK73" i="1"/>
  <c r="BL73" i="1"/>
  <c r="BM73" i="1"/>
  <c r="BN73" i="1"/>
  <c r="BO73" i="1"/>
  <c r="BP73" i="1"/>
  <c r="BQ73" i="1"/>
  <c r="BT73" i="1" s="1"/>
  <c r="BY73" i="1"/>
  <c r="BZ73" i="1"/>
  <c r="CA73" i="1"/>
  <c r="Z74" i="1"/>
  <c r="AA74" i="1"/>
  <c r="AB74" i="1"/>
  <c r="AC74" i="1"/>
  <c r="AD74" i="1"/>
  <c r="AE74" i="1"/>
  <c r="AF74" i="1"/>
  <c r="AG74" i="1"/>
  <c r="AH74" i="1"/>
  <c r="AI74" i="1"/>
  <c r="AJ74" i="1"/>
  <c r="AK74" i="1"/>
  <c r="BH74" i="1"/>
  <c r="BI74" i="1"/>
  <c r="BJ74" i="1"/>
  <c r="BK74" i="1"/>
  <c r="BL74" i="1"/>
  <c r="BM74" i="1"/>
  <c r="BN74" i="1"/>
  <c r="BO74" i="1"/>
  <c r="BP74" i="1"/>
  <c r="BQ74" i="1"/>
  <c r="BT74" i="1" s="1"/>
  <c r="BY74" i="1"/>
  <c r="BZ74" i="1"/>
  <c r="CA74" i="1"/>
  <c r="Z75" i="1"/>
  <c r="AA75" i="1"/>
  <c r="AB75" i="1"/>
  <c r="AC75" i="1"/>
  <c r="AD75" i="1"/>
  <c r="AE75" i="1"/>
  <c r="AF75" i="1"/>
  <c r="AG75" i="1"/>
  <c r="AH75" i="1"/>
  <c r="AI75" i="1"/>
  <c r="AJ75" i="1"/>
  <c r="AK75" i="1"/>
  <c r="BH75" i="1"/>
  <c r="BI75" i="1"/>
  <c r="BJ75" i="1"/>
  <c r="BK75" i="1"/>
  <c r="BL75" i="1"/>
  <c r="BM75" i="1"/>
  <c r="BN75" i="1"/>
  <c r="BO75" i="1"/>
  <c r="BP75" i="1"/>
  <c r="BQ75" i="1"/>
  <c r="BT75" i="1" s="1"/>
  <c r="BY75" i="1"/>
  <c r="BZ75" i="1"/>
  <c r="CA75" i="1"/>
  <c r="Z76" i="1"/>
  <c r="AA76" i="1"/>
  <c r="AB76" i="1"/>
  <c r="AC76" i="1"/>
  <c r="AD76" i="1"/>
  <c r="AE76" i="1"/>
  <c r="AF76" i="1"/>
  <c r="AG76" i="1"/>
  <c r="AH76" i="1"/>
  <c r="AI76" i="1"/>
  <c r="AJ76" i="1"/>
  <c r="AK76" i="1"/>
  <c r="BH76" i="1"/>
  <c r="BI76" i="1"/>
  <c r="BJ76" i="1"/>
  <c r="BK76" i="1"/>
  <c r="BL76" i="1"/>
  <c r="BM76" i="1"/>
  <c r="BN76" i="1"/>
  <c r="BO76" i="1"/>
  <c r="BP76" i="1"/>
  <c r="BQ76" i="1"/>
  <c r="BT76" i="1" s="1"/>
  <c r="BY76" i="1"/>
  <c r="BZ76" i="1"/>
  <c r="CA76" i="1"/>
  <c r="Z77" i="1"/>
  <c r="AA77" i="1"/>
  <c r="AB77" i="1"/>
  <c r="AC77" i="1"/>
  <c r="AD77" i="1"/>
  <c r="AE77" i="1"/>
  <c r="AF77" i="1"/>
  <c r="AG77" i="1"/>
  <c r="AH77" i="1"/>
  <c r="AI77" i="1"/>
  <c r="AJ77" i="1"/>
  <c r="AK77" i="1"/>
  <c r="BH77" i="1"/>
  <c r="BI77" i="1"/>
  <c r="BJ77" i="1"/>
  <c r="BK77" i="1"/>
  <c r="BL77" i="1"/>
  <c r="BM77" i="1"/>
  <c r="BN77" i="1"/>
  <c r="BO77" i="1"/>
  <c r="BP77" i="1"/>
  <c r="BQ77" i="1"/>
  <c r="BT77" i="1" s="1"/>
  <c r="BY77" i="1"/>
  <c r="BZ77" i="1"/>
  <c r="CA77" i="1"/>
  <c r="Z78" i="1"/>
  <c r="AA78" i="1"/>
  <c r="AB78" i="1"/>
  <c r="AC78" i="1"/>
  <c r="AD78" i="1"/>
  <c r="AE78" i="1"/>
  <c r="AF78" i="1"/>
  <c r="AG78" i="1"/>
  <c r="AH78" i="1"/>
  <c r="AI78" i="1"/>
  <c r="AJ78" i="1"/>
  <c r="AK78" i="1"/>
  <c r="BH78" i="1"/>
  <c r="BI78" i="1"/>
  <c r="BJ78" i="1"/>
  <c r="BK78" i="1"/>
  <c r="BL78" i="1"/>
  <c r="BM78" i="1"/>
  <c r="BN78" i="1"/>
  <c r="BO78" i="1"/>
  <c r="BP78" i="1"/>
  <c r="BQ78" i="1"/>
  <c r="BT78" i="1" s="1"/>
  <c r="BY78" i="1"/>
  <c r="BZ78" i="1"/>
  <c r="CA78" i="1"/>
  <c r="Z79" i="1"/>
  <c r="AA79" i="1"/>
  <c r="AB79" i="1"/>
  <c r="AC79" i="1"/>
  <c r="AD79" i="1"/>
  <c r="AE79" i="1"/>
  <c r="AF79" i="1"/>
  <c r="AG79" i="1"/>
  <c r="AH79" i="1"/>
  <c r="AI79" i="1"/>
  <c r="AJ79" i="1"/>
  <c r="AK79" i="1"/>
  <c r="BH79" i="1"/>
  <c r="BI79" i="1"/>
  <c r="BJ79" i="1"/>
  <c r="BK79" i="1"/>
  <c r="BL79" i="1"/>
  <c r="BM79" i="1"/>
  <c r="BN79" i="1"/>
  <c r="BO79" i="1"/>
  <c r="BP79" i="1"/>
  <c r="BQ79" i="1"/>
  <c r="BT79" i="1" s="1"/>
  <c r="BY79" i="1"/>
  <c r="BZ79" i="1"/>
  <c r="CA79" i="1"/>
  <c r="Z80" i="1"/>
  <c r="AA80" i="1"/>
  <c r="AB80" i="1"/>
  <c r="AC80" i="1"/>
  <c r="AD80" i="1"/>
  <c r="AE80" i="1"/>
  <c r="AF80" i="1"/>
  <c r="AG80" i="1"/>
  <c r="AH80" i="1"/>
  <c r="AI80" i="1"/>
  <c r="AJ80" i="1"/>
  <c r="AK80" i="1"/>
  <c r="BH80" i="1"/>
  <c r="BI80" i="1"/>
  <c r="BJ80" i="1"/>
  <c r="BK80" i="1"/>
  <c r="BL80" i="1"/>
  <c r="BM80" i="1"/>
  <c r="BN80" i="1"/>
  <c r="BO80" i="1"/>
  <c r="BP80" i="1"/>
  <c r="BQ80" i="1"/>
  <c r="BT80" i="1" s="1"/>
  <c r="BY80" i="1"/>
  <c r="BZ80" i="1"/>
  <c r="CA80" i="1"/>
  <c r="Z81" i="1"/>
  <c r="AA81" i="1"/>
  <c r="AB81" i="1"/>
  <c r="AC81" i="1"/>
  <c r="AD81" i="1"/>
  <c r="AE81" i="1"/>
  <c r="AF81" i="1"/>
  <c r="AG81" i="1"/>
  <c r="AH81" i="1"/>
  <c r="AI81" i="1"/>
  <c r="AJ81" i="1"/>
  <c r="AK81" i="1"/>
  <c r="BH81" i="1"/>
  <c r="BI81" i="1"/>
  <c r="BJ81" i="1"/>
  <c r="BK81" i="1"/>
  <c r="BL81" i="1"/>
  <c r="BM81" i="1"/>
  <c r="BN81" i="1"/>
  <c r="BO81" i="1"/>
  <c r="BP81" i="1"/>
  <c r="BQ81" i="1"/>
  <c r="BT81" i="1" s="1"/>
  <c r="BY81" i="1"/>
  <c r="BZ81" i="1"/>
  <c r="CA81" i="1"/>
  <c r="Z82" i="1"/>
  <c r="AA82" i="1"/>
  <c r="AB82" i="1"/>
  <c r="AC82" i="1"/>
  <c r="AD82" i="1"/>
  <c r="AE82" i="1"/>
  <c r="AF82" i="1"/>
  <c r="AG82" i="1"/>
  <c r="AH82" i="1"/>
  <c r="AI82" i="1"/>
  <c r="AJ82" i="1"/>
  <c r="AK82" i="1"/>
  <c r="BH82" i="1"/>
  <c r="BI82" i="1"/>
  <c r="BJ82" i="1"/>
  <c r="BK82" i="1"/>
  <c r="BL82" i="1"/>
  <c r="BM82" i="1"/>
  <c r="BN82" i="1"/>
  <c r="BO82" i="1"/>
  <c r="BP82" i="1"/>
  <c r="BQ82" i="1"/>
  <c r="BT82" i="1" s="1"/>
  <c r="BY82" i="1"/>
  <c r="BZ82" i="1"/>
  <c r="CA82" i="1"/>
  <c r="Z83" i="1"/>
  <c r="AA83" i="1"/>
  <c r="AB83" i="1"/>
  <c r="AC83" i="1"/>
  <c r="AD83" i="1"/>
  <c r="AE83" i="1"/>
  <c r="AF83" i="1"/>
  <c r="AG83" i="1"/>
  <c r="AH83" i="1"/>
  <c r="AI83" i="1"/>
  <c r="AJ83" i="1"/>
  <c r="AK83" i="1"/>
  <c r="BH83" i="1"/>
  <c r="BI83" i="1"/>
  <c r="BJ83" i="1"/>
  <c r="BK83" i="1"/>
  <c r="BL83" i="1"/>
  <c r="BM83" i="1"/>
  <c r="BN83" i="1"/>
  <c r="BO83" i="1"/>
  <c r="BP83" i="1"/>
  <c r="BQ83" i="1"/>
  <c r="BT83" i="1" s="1"/>
  <c r="BY83" i="1"/>
  <c r="BZ83" i="1"/>
  <c r="CA83" i="1"/>
  <c r="Z84" i="1"/>
  <c r="AA84" i="1"/>
  <c r="AB84" i="1"/>
  <c r="AC84" i="1"/>
  <c r="AD84" i="1"/>
  <c r="AE84" i="1"/>
  <c r="AF84" i="1"/>
  <c r="AG84" i="1"/>
  <c r="AH84" i="1"/>
  <c r="AI84" i="1"/>
  <c r="AJ84" i="1"/>
  <c r="AK84" i="1"/>
  <c r="BH84" i="1"/>
  <c r="BI84" i="1"/>
  <c r="BJ84" i="1"/>
  <c r="BK84" i="1"/>
  <c r="BL84" i="1"/>
  <c r="BM84" i="1"/>
  <c r="BN84" i="1"/>
  <c r="BO84" i="1"/>
  <c r="BP84" i="1"/>
  <c r="BQ84" i="1"/>
  <c r="BT84" i="1" s="1"/>
  <c r="BY84" i="1"/>
  <c r="BZ84" i="1"/>
  <c r="CA84" i="1"/>
  <c r="Z85" i="1"/>
  <c r="AA85" i="1"/>
  <c r="AB85" i="1"/>
  <c r="AC85" i="1"/>
  <c r="AD85" i="1"/>
  <c r="AE85" i="1"/>
  <c r="AF85" i="1"/>
  <c r="AG85" i="1"/>
  <c r="AH85" i="1"/>
  <c r="AI85" i="1"/>
  <c r="AJ85" i="1"/>
  <c r="AK85" i="1"/>
  <c r="BH85" i="1"/>
  <c r="BI85" i="1"/>
  <c r="BJ85" i="1"/>
  <c r="BK85" i="1"/>
  <c r="BL85" i="1"/>
  <c r="BM85" i="1"/>
  <c r="BN85" i="1"/>
  <c r="BO85" i="1"/>
  <c r="BP85" i="1"/>
  <c r="BQ85" i="1"/>
  <c r="BT85" i="1" s="1"/>
  <c r="BY85" i="1"/>
  <c r="BZ85" i="1"/>
  <c r="CA85" i="1"/>
  <c r="Z86" i="1"/>
  <c r="AA86" i="1"/>
  <c r="AB86" i="1"/>
  <c r="AC86" i="1"/>
  <c r="AD86" i="1"/>
  <c r="AE86" i="1"/>
  <c r="AF86" i="1"/>
  <c r="AG86" i="1"/>
  <c r="AH86" i="1"/>
  <c r="AI86" i="1"/>
  <c r="AJ86" i="1"/>
  <c r="AK86" i="1"/>
  <c r="BH86" i="1"/>
  <c r="BI86" i="1"/>
  <c r="BJ86" i="1"/>
  <c r="BK86" i="1"/>
  <c r="BL86" i="1"/>
  <c r="BM86" i="1"/>
  <c r="BN86" i="1"/>
  <c r="BO86" i="1"/>
  <c r="BP86" i="1"/>
  <c r="BQ86" i="1"/>
  <c r="BT86" i="1" s="1"/>
  <c r="BY86" i="1"/>
  <c r="BZ86" i="1"/>
  <c r="CA86" i="1"/>
  <c r="Z87" i="1"/>
  <c r="AA87" i="1"/>
  <c r="AB87" i="1"/>
  <c r="AC87" i="1"/>
  <c r="AD87" i="1"/>
  <c r="AE87" i="1"/>
  <c r="AF87" i="1"/>
  <c r="AG87" i="1"/>
  <c r="AH87" i="1"/>
  <c r="AI87" i="1"/>
  <c r="AJ87" i="1"/>
  <c r="AK87" i="1"/>
  <c r="BH87" i="1"/>
  <c r="BI87" i="1"/>
  <c r="BJ87" i="1"/>
  <c r="BK87" i="1"/>
  <c r="BL87" i="1"/>
  <c r="BM87" i="1"/>
  <c r="BN87" i="1"/>
  <c r="BO87" i="1"/>
  <c r="BP87" i="1"/>
  <c r="BQ87" i="1"/>
  <c r="BT87" i="1" s="1"/>
  <c r="BY87" i="1"/>
  <c r="BZ87" i="1"/>
  <c r="CA87" i="1"/>
  <c r="Z88" i="1"/>
  <c r="AA88" i="1"/>
  <c r="AB88" i="1"/>
  <c r="AC88" i="1"/>
  <c r="AD88" i="1"/>
  <c r="AE88" i="1"/>
  <c r="AF88" i="1"/>
  <c r="AG88" i="1"/>
  <c r="AH88" i="1"/>
  <c r="AI88" i="1"/>
  <c r="AJ88" i="1"/>
  <c r="AK88" i="1"/>
  <c r="BH88" i="1"/>
  <c r="BI88" i="1"/>
  <c r="BJ88" i="1"/>
  <c r="BK88" i="1"/>
  <c r="BL88" i="1"/>
  <c r="BM88" i="1"/>
  <c r="BN88" i="1"/>
  <c r="BO88" i="1"/>
  <c r="BP88" i="1"/>
  <c r="BQ88" i="1"/>
  <c r="BT88" i="1" s="1"/>
  <c r="BY88" i="1"/>
  <c r="BZ88" i="1"/>
  <c r="CA88" i="1"/>
  <c r="Z89" i="1"/>
  <c r="AA89" i="1"/>
  <c r="AB89" i="1"/>
  <c r="AC89" i="1"/>
  <c r="AD89" i="1"/>
  <c r="AE89" i="1"/>
  <c r="AF89" i="1"/>
  <c r="AG89" i="1"/>
  <c r="AH89" i="1"/>
  <c r="AI89" i="1"/>
  <c r="AJ89" i="1"/>
  <c r="AK89" i="1"/>
  <c r="BH89" i="1"/>
  <c r="BI89" i="1"/>
  <c r="BJ89" i="1"/>
  <c r="BK89" i="1"/>
  <c r="BL89" i="1"/>
  <c r="BM89" i="1"/>
  <c r="BN89" i="1"/>
  <c r="BO89" i="1"/>
  <c r="BP89" i="1"/>
  <c r="BQ89" i="1"/>
  <c r="BT89" i="1" s="1"/>
  <c r="BY89" i="1"/>
  <c r="BZ89" i="1"/>
  <c r="CA89" i="1"/>
  <c r="Z90" i="1"/>
  <c r="AA90" i="1"/>
  <c r="AB90" i="1"/>
  <c r="AC90" i="1"/>
  <c r="AD90" i="1"/>
  <c r="AE90" i="1"/>
  <c r="AF90" i="1"/>
  <c r="AG90" i="1"/>
  <c r="AH90" i="1"/>
  <c r="AI90" i="1"/>
  <c r="AJ90" i="1"/>
  <c r="AK90" i="1"/>
  <c r="BH90" i="1"/>
  <c r="BI90" i="1"/>
  <c r="BJ90" i="1"/>
  <c r="BK90" i="1"/>
  <c r="BL90" i="1"/>
  <c r="BM90" i="1"/>
  <c r="BN90" i="1"/>
  <c r="BO90" i="1"/>
  <c r="BP90" i="1"/>
  <c r="BQ90" i="1"/>
  <c r="BT90" i="1" s="1"/>
  <c r="BY90" i="1"/>
  <c r="BZ90" i="1"/>
  <c r="CA90" i="1"/>
  <c r="Z91" i="1"/>
  <c r="AA91" i="1"/>
  <c r="AB91" i="1"/>
  <c r="AC91" i="1"/>
  <c r="AD91" i="1"/>
  <c r="AE91" i="1"/>
  <c r="AF91" i="1"/>
  <c r="AG91" i="1"/>
  <c r="AH91" i="1"/>
  <c r="AI91" i="1"/>
  <c r="AJ91" i="1"/>
  <c r="AK91" i="1"/>
  <c r="BH91" i="1"/>
  <c r="BI91" i="1"/>
  <c r="BJ91" i="1"/>
  <c r="BK91" i="1"/>
  <c r="BL91" i="1"/>
  <c r="BM91" i="1"/>
  <c r="BN91" i="1"/>
  <c r="BO91" i="1"/>
  <c r="BP91" i="1"/>
  <c r="BQ91" i="1"/>
  <c r="BT91" i="1" s="1"/>
  <c r="BY91" i="1"/>
  <c r="BZ91" i="1"/>
  <c r="CA91" i="1"/>
  <c r="Z92" i="1"/>
  <c r="AA92" i="1"/>
  <c r="AB92" i="1"/>
  <c r="AC92" i="1"/>
  <c r="AD92" i="1"/>
  <c r="AE92" i="1"/>
  <c r="AF92" i="1"/>
  <c r="AG92" i="1"/>
  <c r="AH92" i="1"/>
  <c r="AI92" i="1"/>
  <c r="AJ92" i="1"/>
  <c r="AK92" i="1"/>
  <c r="BH92" i="1"/>
  <c r="BI92" i="1"/>
  <c r="BJ92" i="1"/>
  <c r="BK92" i="1"/>
  <c r="BL92" i="1"/>
  <c r="BM92" i="1"/>
  <c r="BN92" i="1"/>
  <c r="BO92" i="1"/>
  <c r="BP92" i="1"/>
  <c r="BQ92" i="1"/>
  <c r="BT92" i="1" s="1"/>
  <c r="BY92" i="1"/>
  <c r="BZ92" i="1"/>
  <c r="CA92" i="1"/>
  <c r="Z93" i="1"/>
  <c r="AA93" i="1"/>
  <c r="AB93" i="1"/>
  <c r="AC93" i="1"/>
  <c r="AD93" i="1"/>
  <c r="AE93" i="1"/>
  <c r="AF93" i="1"/>
  <c r="AG93" i="1"/>
  <c r="AH93" i="1"/>
  <c r="AI93" i="1"/>
  <c r="AJ93" i="1"/>
  <c r="AK93" i="1"/>
  <c r="BH93" i="1"/>
  <c r="BI93" i="1"/>
  <c r="BJ93" i="1"/>
  <c r="BK93" i="1"/>
  <c r="BL93" i="1"/>
  <c r="BM93" i="1"/>
  <c r="BN93" i="1"/>
  <c r="BO93" i="1"/>
  <c r="BP93" i="1"/>
  <c r="BQ93" i="1"/>
  <c r="BT93" i="1" s="1"/>
  <c r="BY93" i="1"/>
  <c r="BZ93" i="1"/>
  <c r="CA93" i="1"/>
  <c r="Z165" i="1"/>
  <c r="AA165" i="1"/>
  <c r="AB165" i="1"/>
  <c r="AC165" i="1"/>
  <c r="AD165" i="1"/>
  <c r="AE165" i="1"/>
  <c r="AF165" i="1"/>
  <c r="AG165" i="1"/>
  <c r="AH165" i="1"/>
  <c r="AI165" i="1"/>
  <c r="AJ165" i="1"/>
  <c r="AK165" i="1"/>
  <c r="BH165" i="1"/>
  <c r="BI165" i="1"/>
  <c r="BJ165" i="1"/>
  <c r="BK165" i="1"/>
  <c r="BL165" i="1"/>
  <c r="BM165" i="1"/>
  <c r="BN165" i="1"/>
  <c r="BO165" i="1"/>
  <c r="BP165" i="1"/>
  <c r="BQ165" i="1"/>
  <c r="BT165" i="1" s="1"/>
  <c r="BY165" i="1"/>
  <c r="BZ165" i="1"/>
  <c r="CA165" i="1"/>
  <c r="Z166" i="1"/>
  <c r="AA166" i="1"/>
  <c r="AB166" i="1"/>
  <c r="AC166" i="1"/>
  <c r="AD166" i="1"/>
  <c r="AE166" i="1"/>
  <c r="AF166" i="1"/>
  <c r="AG166" i="1"/>
  <c r="AH166" i="1"/>
  <c r="AI166" i="1"/>
  <c r="AJ166" i="1"/>
  <c r="AK166" i="1"/>
  <c r="BH166" i="1"/>
  <c r="BI166" i="1"/>
  <c r="BJ166" i="1"/>
  <c r="BK166" i="1"/>
  <c r="BL166" i="1"/>
  <c r="BM166" i="1"/>
  <c r="BN166" i="1"/>
  <c r="BO166" i="1"/>
  <c r="BP166" i="1"/>
  <c r="BQ166" i="1"/>
  <c r="BT166" i="1" s="1"/>
  <c r="BY166" i="1"/>
  <c r="BZ166" i="1"/>
  <c r="CA166" i="1"/>
  <c r="Z167" i="1"/>
  <c r="AA167" i="1"/>
  <c r="AB167" i="1"/>
  <c r="AC167" i="1"/>
  <c r="AD167" i="1"/>
  <c r="AE167" i="1"/>
  <c r="AF167" i="1"/>
  <c r="AG167" i="1"/>
  <c r="AH167" i="1"/>
  <c r="AI167" i="1"/>
  <c r="AJ167" i="1"/>
  <c r="AK167" i="1"/>
  <c r="BH167" i="1"/>
  <c r="BI167" i="1"/>
  <c r="BJ167" i="1"/>
  <c r="BK167" i="1"/>
  <c r="BL167" i="1"/>
  <c r="BM167" i="1"/>
  <c r="BN167" i="1"/>
  <c r="BO167" i="1"/>
  <c r="BP167" i="1"/>
  <c r="BQ167" i="1"/>
  <c r="BT167" i="1" s="1"/>
  <c r="BY167" i="1"/>
  <c r="BZ167" i="1"/>
  <c r="CA167" i="1"/>
  <c r="Z168" i="1"/>
  <c r="AA168" i="1"/>
  <c r="AB168" i="1"/>
  <c r="AC168" i="1"/>
  <c r="AD168" i="1"/>
  <c r="AE168" i="1"/>
  <c r="AF168" i="1"/>
  <c r="AG168" i="1"/>
  <c r="AH168" i="1"/>
  <c r="AI168" i="1"/>
  <c r="AJ168" i="1"/>
  <c r="AK168" i="1"/>
  <c r="BH168" i="1"/>
  <c r="BI168" i="1"/>
  <c r="BJ168" i="1"/>
  <c r="BK168" i="1"/>
  <c r="BL168" i="1"/>
  <c r="BM168" i="1"/>
  <c r="BN168" i="1"/>
  <c r="BO168" i="1"/>
  <c r="BP168" i="1"/>
  <c r="BQ168" i="1"/>
  <c r="BT168" i="1" s="1"/>
  <c r="BY168" i="1"/>
  <c r="BZ168" i="1"/>
  <c r="CA168" i="1"/>
  <c r="Z169" i="1"/>
  <c r="AA169" i="1"/>
  <c r="AB169" i="1"/>
  <c r="AC169" i="1"/>
  <c r="AD169" i="1"/>
  <c r="AE169" i="1"/>
  <c r="AF169" i="1"/>
  <c r="AG169" i="1"/>
  <c r="AH169" i="1"/>
  <c r="AI169" i="1"/>
  <c r="AJ169" i="1"/>
  <c r="AK169" i="1"/>
  <c r="BH169" i="1"/>
  <c r="BI169" i="1"/>
  <c r="BJ169" i="1"/>
  <c r="BK169" i="1"/>
  <c r="BL169" i="1"/>
  <c r="BM169" i="1"/>
  <c r="BN169" i="1"/>
  <c r="BO169" i="1"/>
  <c r="BP169" i="1"/>
  <c r="BQ169" i="1"/>
  <c r="BT169" i="1" s="1"/>
  <c r="BY169" i="1"/>
  <c r="BZ169" i="1"/>
  <c r="CA169" i="1"/>
  <c r="Z170" i="1"/>
  <c r="AA170" i="1"/>
  <c r="AB170" i="1"/>
  <c r="AC170" i="1"/>
  <c r="AD170" i="1"/>
  <c r="AE170" i="1"/>
  <c r="AF170" i="1"/>
  <c r="AG170" i="1"/>
  <c r="AH170" i="1"/>
  <c r="AI170" i="1"/>
  <c r="AJ170" i="1"/>
  <c r="AK170" i="1"/>
  <c r="BH170" i="1"/>
  <c r="BI170" i="1"/>
  <c r="BJ170" i="1"/>
  <c r="BK170" i="1"/>
  <c r="BL170" i="1"/>
  <c r="BM170" i="1"/>
  <c r="BN170" i="1"/>
  <c r="BO170" i="1"/>
  <c r="BP170" i="1"/>
  <c r="BQ170" i="1"/>
  <c r="BT170" i="1" s="1"/>
  <c r="BY170" i="1"/>
  <c r="BZ170" i="1"/>
  <c r="CA170" i="1"/>
  <c r="Z171" i="1"/>
  <c r="AA171" i="1"/>
  <c r="AB171" i="1"/>
  <c r="AC171" i="1"/>
  <c r="AD171" i="1"/>
  <c r="AE171" i="1"/>
  <c r="AF171" i="1"/>
  <c r="AG171" i="1"/>
  <c r="AH171" i="1"/>
  <c r="AI171" i="1"/>
  <c r="AJ171" i="1"/>
  <c r="AK171" i="1"/>
  <c r="BH171" i="1"/>
  <c r="BI171" i="1"/>
  <c r="BJ171" i="1"/>
  <c r="BK171" i="1"/>
  <c r="BL171" i="1"/>
  <c r="BM171" i="1"/>
  <c r="BN171" i="1"/>
  <c r="BO171" i="1"/>
  <c r="BP171" i="1"/>
  <c r="BQ171" i="1"/>
  <c r="BT171" i="1" s="1"/>
  <c r="BY171" i="1"/>
  <c r="BZ171" i="1"/>
  <c r="CA171" i="1"/>
  <c r="Z172" i="1"/>
  <c r="AA172" i="1"/>
  <c r="AB172" i="1"/>
  <c r="AC172" i="1"/>
  <c r="AD172" i="1"/>
  <c r="AE172" i="1"/>
  <c r="AF172" i="1"/>
  <c r="AG172" i="1"/>
  <c r="AH172" i="1"/>
  <c r="AI172" i="1"/>
  <c r="AJ172" i="1"/>
  <c r="AK172" i="1"/>
  <c r="BH172" i="1"/>
  <c r="BI172" i="1"/>
  <c r="BJ172" i="1"/>
  <c r="BK172" i="1"/>
  <c r="BL172" i="1"/>
  <c r="BM172" i="1"/>
  <c r="BN172" i="1"/>
  <c r="BO172" i="1"/>
  <c r="BP172" i="1"/>
  <c r="BQ172" i="1"/>
  <c r="BT172" i="1" s="1"/>
  <c r="BY172" i="1"/>
  <c r="BZ172" i="1"/>
  <c r="CA172" i="1"/>
  <c r="Z173" i="1"/>
  <c r="AA173" i="1"/>
  <c r="AB173" i="1"/>
  <c r="AC173" i="1"/>
  <c r="AD173" i="1"/>
  <c r="AE173" i="1"/>
  <c r="AF173" i="1"/>
  <c r="AG173" i="1"/>
  <c r="AH173" i="1"/>
  <c r="AI173" i="1"/>
  <c r="AJ173" i="1"/>
  <c r="AK173" i="1"/>
  <c r="BH173" i="1"/>
  <c r="BI173" i="1"/>
  <c r="BJ173" i="1"/>
  <c r="BK173" i="1"/>
  <c r="BL173" i="1"/>
  <c r="BM173" i="1"/>
  <c r="BN173" i="1"/>
  <c r="BO173" i="1"/>
  <c r="BP173" i="1"/>
  <c r="BQ173" i="1"/>
  <c r="BT173" i="1" s="1"/>
  <c r="BY173" i="1"/>
  <c r="BZ173" i="1"/>
  <c r="CA173" i="1"/>
  <c r="Z174" i="1"/>
  <c r="AA174" i="1"/>
  <c r="AB174" i="1"/>
  <c r="AC174" i="1"/>
  <c r="AD174" i="1"/>
  <c r="AE174" i="1"/>
  <c r="AF174" i="1"/>
  <c r="AG174" i="1"/>
  <c r="AH174" i="1"/>
  <c r="AI174" i="1"/>
  <c r="AJ174" i="1"/>
  <c r="AK174" i="1"/>
  <c r="BH174" i="1"/>
  <c r="BI174" i="1"/>
  <c r="BJ174" i="1"/>
  <c r="BK174" i="1"/>
  <c r="BL174" i="1"/>
  <c r="BM174" i="1"/>
  <c r="BN174" i="1"/>
  <c r="BO174" i="1"/>
  <c r="BP174" i="1"/>
  <c r="BQ174" i="1"/>
  <c r="BT174" i="1" s="1"/>
  <c r="BY174" i="1"/>
  <c r="BZ174" i="1"/>
  <c r="CA174" i="1"/>
  <c r="Z175" i="1"/>
  <c r="AA175" i="1"/>
  <c r="AB175" i="1"/>
  <c r="AC175" i="1"/>
  <c r="AD175" i="1"/>
  <c r="AE175" i="1"/>
  <c r="AF175" i="1"/>
  <c r="AG175" i="1"/>
  <c r="AH175" i="1"/>
  <c r="AI175" i="1"/>
  <c r="AJ175" i="1"/>
  <c r="AK175" i="1"/>
  <c r="BH175" i="1"/>
  <c r="BI175" i="1"/>
  <c r="BJ175" i="1"/>
  <c r="BK175" i="1"/>
  <c r="BL175" i="1"/>
  <c r="BM175" i="1"/>
  <c r="BN175" i="1"/>
  <c r="BO175" i="1"/>
  <c r="BP175" i="1"/>
  <c r="BQ175" i="1"/>
  <c r="BT175" i="1" s="1"/>
  <c r="BY175" i="1"/>
  <c r="BZ175" i="1"/>
  <c r="CA175" i="1"/>
  <c r="Z176" i="1"/>
  <c r="AA176" i="1"/>
  <c r="AB176" i="1"/>
  <c r="AC176" i="1"/>
  <c r="AD176" i="1"/>
  <c r="AE176" i="1"/>
  <c r="AF176" i="1"/>
  <c r="AG176" i="1"/>
  <c r="AH176" i="1"/>
  <c r="AI176" i="1"/>
  <c r="AJ176" i="1"/>
  <c r="AK176" i="1"/>
  <c r="BH176" i="1"/>
  <c r="BI176" i="1"/>
  <c r="BJ176" i="1"/>
  <c r="BK176" i="1"/>
  <c r="BL176" i="1"/>
  <c r="BM176" i="1"/>
  <c r="BN176" i="1"/>
  <c r="BO176" i="1"/>
  <c r="BP176" i="1"/>
  <c r="BQ176" i="1"/>
  <c r="BT176" i="1" s="1"/>
  <c r="BY176" i="1"/>
  <c r="BZ176" i="1"/>
  <c r="CA176" i="1"/>
  <c r="Z177" i="1"/>
  <c r="AA177" i="1"/>
  <c r="AB177" i="1"/>
  <c r="AC177" i="1"/>
  <c r="AD177" i="1"/>
  <c r="AE177" i="1"/>
  <c r="AF177" i="1"/>
  <c r="AG177" i="1"/>
  <c r="AH177" i="1"/>
  <c r="AI177" i="1"/>
  <c r="AJ177" i="1"/>
  <c r="AK177" i="1"/>
  <c r="BH177" i="1"/>
  <c r="BI177" i="1"/>
  <c r="BJ177" i="1"/>
  <c r="BK177" i="1"/>
  <c r="BL177" i="1"/>
  <c r="BM177" i="1"/>
  <c r="BN177" i="1"/>
  <c r="BO177" i="1"/>
  <c r="BP177" i="1"/>
  <c r="BQ177" i="1"/>
  <c r="BT177" i="1" s="1"/>
  <c r="BY177" i="1"/>
  <c r="BZ177" i="1"/>
  <c r="CA177" i="1"/>
  <c r="Z178" i="1"/>
  <c r="AA178" i="1"/>
  <c r="AB178" i="1"/>
  <c r="AC178" i="1"/>
  <c r="AD178" i="1"/>
  <c r="AE178" i="1"/>
  <c r="AF178" i="1"/>
  <c r="AG178" i="1"/>
  <c r="AH178" i="1"/>
  <c r="AI178" i="1"/>
  <c r="AJ178" i="1"/>
  <c r="AK178" i="1"/>
  <c r="BH178" i="1"/>
  <c r="BI178" i="1"/>
  <c r="BJ178" i="1"/>
  <c r="BK178" i="1"/>
  <c r="BL178" i="1"/>
  <c r="BM178" i="1"/>
  <c r="BN178" i="1"/>
  <c r="BO178" i="1"/>
  <c r="BP178" i="1"/>
  <c r="BQ178" i="1"/>
  <c r="BT178" i="1" s="1"/>
  <c r="BY178" i="1"/>
  <c r="BZ178" i="1"/>
  <c r="CA178" i="1"/>
  <c r="Z179" i="1"/>
  <c r="AA179" i="1"/>
  <c r="AB179" i="1"/>
  <c r="AC179" i="1"/>
  <c r="AD179" i="1"/>
  <c r="AE179" i="1"/>
  <c r="AF179" i="1"/>
  <c r="AG179" i="1"/>
  <c r="AH179" i="1"/>
  <c r="AI179" i="1"/>
  <c r="AJ179" i="1"/>
  <c r="AK179" i="1"/>
  <c r="BH179" i="1"/>
  <c r="BI179" i="1"/>
  <c r="BJ179" i="1"/>
  <c r="BK179" i="1"/>
  <c r="BL179" i="1"/>
  <c r="BM179" i="1"/>
  <c r="BN179" i="1"/>
  <c r="BO179" i="1"/>
  <c r="BP179" i="1"/>
  <c r="BQ179" i="1"/>
  <c r="BT179" i="1" s="1"/>
  <c r="BY179" i="1"/>
  <c r="BZ179" i="1"/>
  <c r="CA179" i="1"/>
  <c r="Z180" i="1"/>
  <c r="AA180" i="1"/>
  <c r="AB180" i="1"/>
  <c r="AC180" i="1"/>
  <c r="AD180" i="1"/>
  <c r="AE180" i="1"/>
  <c r="AF180" i="1"/>
  <c r="AG180" i="1"/>
  <c r="AH180" i="1"/>
  <c r="AI180" i="1"/>
  <c r="AJ180" i="1"/>
  <c r="AK180" i="1"/>
  <c r="BH180" i="1"/>
  <c r="BI180" i="1"/>
  <c r="BJ180" i="1"/>
  <c r="BK180" i="1"/>
  <c r="BL180" i="1"/>
  <c r="BM180" i="1"/>
  <c r="BN180" i="1"/>
  <c r="BO180" i="1"/>
  <c r="BP180" i="1"/>
  <c r="BQ180" i="1"/>
  <c r="BT180" i="1" s="1"/>
  <c r="BY180" i="1"/>
  <c r="BZ180" i="1"/>
  <c r="CA180" i="1"/>
  <c r="Z181" i="1"/>
  <c r="AA181" i="1"/>
  <c r="AB181" i="1"/>
  <c r="AC181" i="1"/>
  <c r="AD181" i="1"/>
  <c r="AE181" i="1"/>
  <c r="AF181" i="1"/>
  <c r="AG181" i="1"/>
  <c r="AH181" i="1"/>
  <c r="AI181" i="1"/>
  <c r="AJ181" i="1"/>
  <c r="AK181" i="1"/>
  <c r="BH181" i="1"/>
  <c r="BI181" i="1"/>
  <c r="BJ181" i="1"/>
  <c r="BK181" i="1"/>
  <c r="BL181" i="1"/>
  <c r="BM181" i="1"/>
  <c r="BN181" i="1"/>
  <c r="BO181" i="1"/>
  <c r="BP181" i="1"/>
  <c r="BQ181" i="1"/>
  <c r="BT181" i="1" s="1"/>
  <c r="BY181" i="1"/>
  <c r="BZ181" i="1"/>
  <c r="CA181" i="1"/>
  <c r="Z182" i="1"/>
  <c r="AA182" i="1"/>
  <c r="AB182" i="1"/>
  <c r="AC182" i="1"/>
  <c r="AD182" i="1"/>
  <c r="AE182" i="1"/>
  <c r="AF182" i="1"/>
  <c r="AG182" i="1"/>
  <c r="AH182" i="1"/>
  <c r="AI182" i="1"/>
  <c r="AJ182" i="1"/>
  <c r="AK182" i="1"/>
  <c r="BH182" i="1"/>
  <c r="BI182" i="1"/>
  <c r="BJ182" i="1"/>
  <c r="BK182" i="1"/>
  <c r="BL182" i="1"/>
  <c r="BM182" i="1"/>
  <c r="BN182" i="1"/>
  <c r="BO182" i="1"/>
  <c r="BP182" i="1"/>
  <c r="BQ182" i="1"/>
  <c r="BT182" i="1" s="1"/>
  <c r="BY182" i="1"/>
  <c r="BZ182" i="1"/>
  <c r="CA182" i="1"/>
  <c r="Z183" i="1"/>
  <c r="AA183" i="1"/>
  <c r="AB183" i="1"/>
  <c r="AC183" i="1"/>
  <c r="AD183" i="1"/>
  <c r="AE183" i="1"/>
  <c r="AF183" i="1"/>
  <c r="AG183" i="1"/>
  <c r="AH183" i="1"/>
  <c r="AI183" i="1"/>
  <c r="AJ183" i="1"/>
  <c r="AK183" i="1"/>
  <c r="BH183" i="1"/>
  <c r="BI183" i="1"/>
  <c r="BJ183" i="1"/>
  <c r="BK183" i="1"/>
  <c r="BL183" i="1"/>
  <c r="BM183" i="1"/>
  <c r="BN183" i="1"/>
  <c r="BO183" i="1"/>
  <c r="BP183" i="1"/>
  <c r="BQ183" i="1"/>
  <c r="BT183" i="1" s="1"/>
  <c r="BY183" i="1"/>
  <c r="BZ183" i="1"/>
  <c r="CA183" i="1"/>
  <c r="Z184" i="1"/>
  <c r="AA184" i="1"/>
  <c r="AB184" i="1"/>
  <c r="AC184" i="1"/>
  <c r="AD184" i="1"/>
  <c r="AE184" i="1"/>
  <c r="AF184" i="1"/>
  <c r="AG184" i="1"/>
  <c r="AH184" i="1"/>
  <c r="AI184" i="1"/>
  <c r="AJ184" i="1"/>
  <c r="AK184" i="1"/>
  <c r="BH184" i="1"/>
  <c r="BI184" i="1"/>
  <c r="BJ184" i="1"/>
  <c r="BK184" i="1"/>
  <c r="BL184" i="1"/>
  <c r="BM184" i="1"/>
  <c r="BN184" i="1"/>
  <c r="BO184" i="1"/>
  <c r="BP184" i="1"/>
  <c r="BQ184" i="1"/>
  <c r="BT184" i="1" s="1"/>
  <c r="BY184" i="1"/>
  <c r="BZ184" i="1"/>
  <c r="CA184" i="1"/>
  <c r="Z185" i="1"/>
  <c r="AA185" i="1"/>
  <c r="AB185" i="1"/>
  <c r="AC185" i="1"/>
  <c r="AD185" i="1"/>
  <c r="AE185" i="1"/>
  <c r="AF185" i="1"/>
  <c r="AG185" i="1"/>
  <c r="AH185" i="1"/>
  <c r="AI185" i="1"/>
  <c r="AJ185" i="1"/>
  <c r="AK185" i="1"/>
  <c r="BH185" i="1"/>
  <c r="BI185" i="1"/>
  <c r="BJ185" i="1"/>
  <c r="BK185" i="1"/>
  <c r="BL185" i="1"/>
  <c r="BM185" i="1"/>
  <c r="BN185" i="1"/>
  <c r="BO185" i="1"/>
  <c r="BP185" i="1"/>
  <c r="BQ185" i="1"/>
  <c r="BT185" i="1" s="1"/>
  <c r="BY185" i="1"/>
  <c r="BZ185" i="1"/>
  <c r="CA185" i="1"/>
  <c r="Z186" i="1"/>
  <c r="AA186" i="1"/>
  <c r="AB186" i="1"/>
  <c r="AC186" i="1"/>
  <c r="AD186" i="1"/>
  <c r="AE186" i="1"/>
  <c r="AF186" i="1"/>
  <c r="AG186" i="1"/>
  <c r="AH186" i="1"/>
  <c r="AI186" i="1"/>
  <c r="AJ186" i="1"/>
  <c r="AK186" i="1"/>
  <c r="BH186" i="1"/>
  <c r="BI186" i="1"/>
  <c r="BJ186" i="1"/>
  <c r="BK186" i="1"/>
  <c r="BL186" i="1"/>
  <c r="BM186" i="1"/>
  <c r="BN186" i="1"/>
  <c r="BO186" i="1"/>
  <c r="BP186" i="1"/>
  <c r="BQ186" i="1"/>
  <c r="BT186" i="1" s="1"/>
  <c r="BY186" i="1"/>
  <c r="BZ186" i="1"/>
  <c r="CA186" i="1"/>
  <c r="Z187" i="1"/>
  <c r="AA187" i="1"/>
  <c r="AB187" i="1"/>
  <c r="AC187" i="1"/>
  <c r="AD187" i="1"/>
  <c r="AE187" i="1"/>
  <c r="AF187" i="1"/>
  <c r="AG187" i="1"/>
  <c r="AH187" i="1"/>
  <c r="AI187" i="1"/>
  <c r="AJ187" i="1"/>
  <c r="AK187" i="1"/>
  <c r="BH187" i="1"/>
  <c r="BI187" i="1"/>
  <c r="BJ187" i="1"/>
  <c r="BK187" i="1"/>
  <c r="BL187" i="1"/>
  <c r="BM187" i="1"/>
  <c r="BN187" i="1"/>
  <c r="BO187" i="1"/>
  <c r="BP187" i="1"/>
  <c r="BQ187" i="1"/>
  <c r="BT187" i="1" s="1"/>
  <c r="BY187" i="1"/>
  <c r="BZ187" i="1"/>
  <c r="CA187" i="1"/>
  <c r="Z188" i="1"/>
  <c r="AA188" i="1"/>
  <c r="AB188" i="1"/>
  <c r="AC188" i="1"/>
  <c r="AD188" i="1"/>
  <c r="AE188" i="1"/>
  <c r="AF188" i="1"/>
  <c r="AG188" i="1"/>
  <c r="AH188" i="1"/>
  <c r="AI188" i="1"/>
  <c r="AJ188" i="1"/>
  <c r="AK188" i="1"/>
  <c r="BH188" i="1"/>
  <c r="BI188" i="1"/>
  <c r="BJ188" i="1"/>
  <c r="BK188" i="1"/>
  <c r="BL188" i="1"/>
  <c r="BM188" i="1"/>
  <c r="BN188" i="1"/>
  <c r="BO188" i="1"/>
  <c r="BP188" i="1"/>
  <c r="BQ188" i="1"/>
  <c r="BT188" i="1" s="1"/>
  <c r="BY188" i="1"/>
  <c r="BZ188" i="1"/>
  <c r="CA188" i="1"/>
  <c r="Z189" i="1"/>
  <c r="AA189" i="1"/>
  <c r="AB189" i="1"/>
  <c r="AC189" i="1"/>
  <c r="AD189" i="1"/>
  <c r="AE189" i="1"/>
  <c r="AF189" i="1"/>
  <c r="AG189" i="1"/>
  <c r="AH189" i="1"/>
  <c r="AI189" i="1"/>
  <c r="AJ189" i="1"/>
  <c r="AK189" i="1"/>
  <c r="BH189" i="1"/>
  <c r="BI189" i="1"/>
  <c r="BJ189" i="1"/>
  <c r="BK189" i="1"/>
  <c r="BL189" i="1"/>
  <c r="BM189" i="1"/>
  <c r="BN189" i="1"/>
  <c r="BO189" i="1"/>
  <c r="BP189" i="1"/>
  <c r="BQ189" i="1"/>
  <c r="BT189" i="1" s="1"/>
  <c r="BY189" i="1"/>
  <c r="BZ189" i="1"/>
  <c r="CA189" i="1"/>
  <c r="Z190" i="1"/>
  <c r="AA190" i="1"/>
  <c r="AB190" i="1"/>
  <c r="AC190" i="1"/>
  <c r="AD190" i="1"/>
  <c r="AE190" i="1"/>
  <c r="AF190" i="1"/>
  <c r="AG190" i="1"/>
  <c r="AH190" i="1"/>
  <c r="AI190" i="1"/>
  <c r="AJ190" i="1"/>
  <c r="AK190" i="1"/>
  <c r="BH190" i="1"/>
  <c r="BI190" i="1"/>
  <c r="BJ190" i="1"/>
  <c r="BK190" i="1"/>
  <c r="BL190" i="1"/>
  <c r="BM190" i="1"/>
  <c r="BN190" i="1"/>
  <c r="BO190" i="1"/>
  <c r="BP190" i="1"/>
  <c r="BQ190" i="1"/>
  <c r="BT190" i="1" s="1"/>
  <c r="BY190" i="1"/>
  <c r="BZ190" i="1"/>
  <c r="CA190" i="1"/>
  <c r="Z191" i="1"/>
  <c r="AA191" i="1"/>
  <c r="AB191" i="1"/>
  <c r="AC191" i="1"/>
  <c r="AD191" i="1"/>
  <c r="AE191" i="1"/>
  <c r="AF191" i="1"/>
  <c r="AG191" i="1"/>
  <c r="AH191" i="1"/>
  <c r="AI191" i="1"/>
  <c r="AJ191" i="1"/>
  <c r="AK191" i="1"/>
  <c r="BH191" i="1"/>
  <c r="BI191" i="1"/>
  <c r="BJ191" i="1"/>
  <c r="BK191" i="1"/>
  <c r="BL191" i="1"/>
  <c r="BM191" i="1"/>
  <c r="BN191" i="1"/>
  <c r="BO191" i="1"/>
  <c r="BP191" i="1"/>
  <c r="BQ191" i="1"/>
  <c r="BT191" i="1" s="1"/>
  <c r="BY191" i="1"/>
  <c r="BZ191" i="1"/>
  <c r="CA191" i="1"/>
  <c r="Z192" i="1"/>
  <c r="AA192" i="1"/>
  <c r="AB192" i="1"/>
  <c r="AC192" i="1"/>
  <c r="AD192" i="1"/>
  <c r="AE192" i="1"/>
  <c r="AF192" i="1"/>
  <c r="AG192" i="1"/>
  <c r="AH192" i="1"/>
  <c r="AI192" i="1"/>
  <c r="AJ192" i="1"/>
  <c r="AK192" i="1"/>
  <c r="BH192" i="1"/>
  <c r="BI192" i="1"/>
  <c r="BJ192" i="1"/>
  <c r="BK192" i="1"/>
  <c r="BL192" i="1"/>
  <c r="BM192" i="1"/>
  <c r="BN192" i="1"/>
  <c r="BO192" i="1"/>
  <c r="BP192" i="1"/>
  <c r="BQ192" i="1"/>
  <c r="BT192" i="1" s="1"/>
  <c r="BY192" i="1"/>
  <c r="BZ192" i="1"/>
  <c r="CA192" i="1"/>
  <c r="Z193" i="1"/>
  <c r="AA193" i="1"/>
  <c r="AB193" i="1"/>
  <c r="AC193" i="1"/>
  <c r="AD193" i="1"/>
  <c r="AE193" i="1"/>
  <c r="AF193" i="1"/>
  <c r="AG193" i="1"/>
  <c r="AH193" i="1"/>
  <c r="AI193" i="1"/>
  <c r="AJ193" i="1"/>
  <c r="AK193" i="1"/>
  <c r="BH193" i="1"/>
  <c r="BI193" i="1"/>
  <c r="BJ193" i="1"/>
  <c r="BK193" i="1"/>
  <c r="BL193" i="1"/>
  <c r="BM193" i="1"/>
  <c r="BN193" i="1"/>
  <c r="BO193" i="1"/>
  <c r="BP193" i="1"/>
  <c r="BQ193" i="1"/>
  <c r="BT193" i="1" s="1"/>
  <c r="BY193" i="1"/>
  <c r="BZ193" i="1"/>
  <c r="CA193" i="1"/>
  <c r="Z194" i="1"/>
  <c r="AA194" i="1"/>
  <c r="AB194" i="1"/>
  <c r="AC194" i="1"/>
  <c r="AD194" i="1"/>
  <c r="AE194" i="1"/>
  <c r="AF194" i="1"/>
  <c r="AG194" i="1"/>
  <c r="AH194" i="1"/>
  <c r="AI194" i="1"/>
  <c r="AJ194" i="1"/>
  <c r="AK194" i="1"/>
  <c r="BH194" i="1"/>
  <c r="BI194" i="1"/>
  <c r="BJ194" i="1"/>
  <c r="BK194" i="1"/>
  <c r="BL194" i="1"/>
  <c r="BM194" i="1"/>
  <c r="BN194" i="1"/>
  <c r="BO194" i="1"/>
  <c r="BP194" i="1"/>
  <c r="BQ194" i="1"/>
  <c r="BT194" i="1" s="1"/>
  <c r="BY194" i="1"/>
  <c r="BZ194" i="1"/>
  <c r="CA194" i="1"/>
  <c r="Z195" i="1"/>
  <c r="AA195" i="1"/>
  <c r="AB195" i="1"/>
  <c r="AC195" i="1"/>
  <c r="AD195" i="1"/>
  <c r="AE195" i="1"/>
  <c r="AF195" i="1"/>
  <c r="AG195" i="1"/>
  <c r="AH195" i="1"/>
  <c r="AI195" i="1"/>
  <c r="AJ195" i="1"/>
  <c r="AK195" i="1"/>
  <c r="BH195" i="1"/>
  <c r="BI195" i="1"/>
  <c r="BJ195" i="1"/>
  <c r="BK195" i="1"/>
  <c r="BL195" i="1"/>
  <c r="BM195" i="1"/>
  <c r="BN195" i="1"/>
  <c r="BO195" i="1"/>
  <c r="BP195" i="1"/>
  <c r="BQ195" i="1"/>
  <c r="BT195" i="1" s="1"/>
  <c r="BY195" i="1"/>
  <c r="BZ195" i="1"/>
  <c r="CA195" i="1"/>
  <c r="Z196" i="1"/>
  <c r="AA196" i="1"/>
  <c r="AB196" i="1"/>
  <c r="AC196" i="1"/>
  <c r="AD196" i="1"/>
  <c r="AE196" i="1"/>
  <c r="AF196" i="1"/>
  <c r="AG196" i="1"/>
  <c r="AH196" i="1"/>
  <c r="AI196" i="1"/>
  <c r="AJ196" i="1"/>
  <c r="AK196" i="1"/>
  <c r="BH196" i="1"/>
  <c r="BI196" i="1"/>
  <c r="BJ196" i="1"/>
  <c r="BK196" i="1"/>
  <c r="BL196" i="1"/>
  <c r="BM196" i="1"/>
  <c r="BN196" i="1"/>
  <c r="BO196" i="1"/>
  <c r="BP196" i="1"/>
  <c r="BQ196" i="1"/>
  <c r="BT196" i="1" s="1"/>
  <c r="BY196" i="1"/>
  <c r="BZ196" i="1"/>
  <c r="CA196" i="1"/>
  <c r="Z197" i="1"/>
  <c r="AA197" i="1"/>
  <c r="AB197" i="1"/>
  <c r="AC197" i="1"/>
  <c r="AD197" i="1"/>
  <c r="AE197" i="1"/>
  <c r="AF197" i="1"/>
  <c r="AG197" i="1"/>
  <c r="AH197" i="1"/>
  <c r="AI197" i="1"/>
  <c r="AJ197" i="1"/>
  <c r="AK197" i="1"/>
  <c r="BH197" i="1"/>
  <c r="BI197" i="1"/>
  <c r="BJ197" i="1"/>
  <c r="BK197" i="1"/>
  <c r="BL197" i="1"/>
  <c r="BM197" i="1"/>
  <c r="BN197" i="1"/>
  <c r="BO197" i="1"/>
  <c r="BP197" i="1"/>
  <c r="BQ197" i="1"/>
  <c r="BT197" i="1" s="1"/>
  <c r="BY197" i="1"/>
  <c r="BZ197" i="1"/>
  <c r="CA197" i="1"/>
  <c r="Z198" i="1"/>
  <c r="AA198" i="1"/>
  <c r="AB198" i="1"/>
  <c r="AC198" i="1"/>
  <c r="AD198" i="1"/>
  <c r="AE198" i="1"/>
  <c r="AF198" i="1"/>
  <c r="AG198" i="1"/>
  <c r="AH198" i="1"/>
  <c r="AI198" i="1"/>
  <c r="AJ198" i="1"/>
  <c r="AK198" i="1"/>
  <c r="BH198" i="1"/>
  <c r="BI198" i="1"/>
  <c r="BJ198" i="1"/>
  <c r="BK198" i="1"/>
  <c r="BL198" i="1"/>
  <c r="BM198" i="1"/>
  <c r="BN198" i="1"/>
  <c r="BO198" i="1"/>
  <c r="BP198" i="1"/>
  <c r="BQ198" i="1"/>
  <c r="BT198" i="1" s="1"/>
  <c r="BY198" i="1"/>
  <c r="BZ198" i="1"/>
  <c r="CA198" i="1"/>
  <c r="Z199" i="1"/>
  <c r="AA199" i="1"/>
  <c r="AB199" i="1"/>
  <c r="AC199" i="1"/>
  <c r="AD199" i="1"/>
  <c r="AE199" i="1"/>
  <c r="AF199" i="1"/>
  <c r="AG199" i="1"/>
  <c r="AH199" i="1"/>
  <c r="AI199" i="1"/>
  <c r="AJ199" i="1"/>
  <c r="AK199" i="1"/>
  <c r="BH199" i="1"/>
  <c r="BI199" i="1"/>
  <c r="BJ199" i="1"/>
  <c r="BK199" i="1"/>
  <c r="BL199" i="1"/>
  <c r="BM199" i="1"/>
  <c r="BN199" i="1"/>
  <c r="BO199" i="1"/>
  <c r="BP199" i="1"/>
  <c r="BQ199" i="1"/>
  <c r="BT199" i="1" s="1"/>
  <c r="BY199" i="1"/>
  <c r="BZ199" i="1"/>
  <c r="CA199" i="1"/>
  <c r="Z200" i="1"/>
  <c r="AA200" i="1"/>
  <c r="AB200" i="1"/>
  <c r="AC200" i="1"/>
  <c r="AD200" i="1"/>
  <c r="AE200" i="1"/>
  <c r="AF200" i="1"/>
  <c r="AG200" i="1"/>
  <c r="AH200" i="1"/>
  <c r="AI200" i="1"/>
  <c r="AJ200" i="1"/>
  <c r="AK200" i="1"/>
  <c r="BH200" i="1"/>
  <c r="BI200" i="1"/>
  <c r="BJ200" i="1"/>
  <c r="BK200" i="1"/>
  <c r="BL200" i="1"/>
  <c r="BM200" i="1"/>
  <c r="BN200" i="1"/>
  <c r="BO200" i="1"/>
  <c r="BP200" i="1"/>
  <c r="BQ200" i="1"/>
  <c r="BT200" i="1" s="1"/>
  <c r="BY200" i="1"/>
  <c r="BZ200" i="1"/>
  <c r="CA200" i="1"/>
  <c r="Z201" i="1"/>
  <c r="AA201" i="1"/>
  <c r="AB201" i="1"/>
  <c r="AC201" i="1"/>
  <c r="AD201" i="1"/>
  <c r="AE201" i="1"/>
  <c r="AF201" i="1"/>
  <c r="AG201" i="1"/>
  <c r="AH201" i="1"/>
  <c r="AI201" i="1"/>
  <c r="AJ201" i="1"/>
  <c r="AK201" i="1"/>
  <c r="BH201" i="1"/>
  <c r="BI201" i="1"/>
  <c r="BJ201" i="1"/>
  <c r="BK201" i="1"/>
  <c r="BL201" i="1"/>
  <c r="BM201" i="1"/>
  <c r="BN201" i="1"/>
  <c r="BO201" i="1"/>
  <c r="BP201" i="1"/>
  <c r="BQ201" i="1"/>
  <c r="BT201" i="1" s="1"/>
  <c r="BY201" i="1"/>
  <c r="BZ201" i="1"/>
  <c r="CA201" i="1"/>
  <c r="Z202" i="1"/>
  <c r="AA202" i="1"/>
  <c r="AB202" i="1"/>
  <c r="AC202" i="1"/>
  <c r="AD202" i="1"/>
  <c r="AE202" i="1"/>
  <c r="AF202" i="1"/>
  <c r="AG202" i="1"/>
  <c r="AH202" i="1"/>
  <c r="AI202" i="1"/>
  <c r="AJ202" i="1"/>
  <c r="AK202" i="1"/>
  <c r="BH202" i="1"/>
  <c r="BI202" i="1"/>
  <c r="BJ202" i="1"/>
  <c r="BK202" i="1"/>
  <c r="BL202" i="1"/>
  <c r="BM202" i="1"/>
  <c r="BN202" i="1"/>
  <c r="BO202" i="1"/>
  <c r="BP202" i="1"/>
  <c r="BQ202" i="1"/>
  <c r="BT202" i="1" s="1"/>
  <c r="BY202" i="1"/>
  <c r="BZ202" i="1"/>
  <c r="CA202" i="1"/>
  <c r="Z203" i="1"/>
  <c r="AA203" i="1"/>
  <c r="AB203" i="1"/>
  <c r="AC203" i="1"/>
  <c r="AD203" i="1"/>
  <c r="AE203" i="1"/>
  <c r="AF203" i="1"/>
  <c r="AG203" i="1"/>
  <c r="AH203" i="1"/>
  <c r="AI203" i="1"/>
  <c r="AJ203" i="1"/>
  <c r="AK203" i="1"/>
  <c r="BH203" i="1"/>
  <c r="BI203" i="1"/>
  <c r="BJ203" i="1"/>
  <c r="BK203" i="1"/>
  <c r="BL203" i="1"/>
  <c r="BM203" i="1"/>
  <c r="BN203" i="1"/>
  <c r="BO203" i="1"/>
  <c r="BP203" i="1"/>
  <c r="BQ203" i="1"/>
  <c r="BT203" i="1" s="1"/>
  <c r="BY203" i="1"/>
  <c r="BZ203" i="1"/>
  <c r="CA203" i="1"/>
  <c r="Z204" i="1"/>
  <c r="AA204" i="1"/>
  <c r="AB204" i="1"/>
  <c r="AC204" i="1"/>
  <c r="AD204" i="1"/>
  <c r="AE204" i="1"/>
  <c r="AF204" i="1"/>
  <c r="AG204" i="1"/>
  <c r="AH204" i="1"/>
  <c r="AI204" i="1"/>
  <c r="AJ204" i="1"/>
  <c r="AK204" i="1"/>
  <c r="BH204" i="1"/>
  <c r="BI204" i="1"/>
  <c r="BJ204" i="1"/>
  <c r="BK204" i="1"/>
  <c r="BL204" i="1"/>
  <c r="BM204" i="1"/>
  <c r="BN204" i="1"/>
  <c r="BO204" i="1"/>
  <c r="BP204" i="1"/>
  <c r="BQ204" i="1"/>
  <c r="BT204" i="1" s="1"/>
  <c r="BY204" i="1"/>
  <c r="BZ204" i="1"/>
  <c r="CA204" i="1"/>
  <c r="Z205" i="1"/>
  <c r="AA205" i="1"/>
  <c r="AB205" i="1"/>
  <c r="AC205" i="1"/>
  <c r="AD205" i="1"/>
  <c r="AE205" i="1"/>
  <c r="AF205" i="1"/>
  <c r="AG205" i="1"/>
  <c r="AH205" i="1"/>
  <c r="AI205" i="1"/>
  <c r="AJ205" i="1"/>
  <c r="AK205" i="1"/>
  <c r="BH205" i="1"/>
  <c r="BI205" i="1"/>
  <c r="BJ205" i="1"/>
  <c r="BK205" i="1"/>
  <c r="BL205" i="1"/>
  <c r="BM205" i="1"/>
  <c r="BN205" i="1"/>
  <c r="BO205" i="1"/>
  <c r="BP205" i="1"/>
  <c r="BQ205" i="1"/>
  <c r="BT205" i="1" s="1"/>
  <c r="BY205" i="1"/>
  <c r="BZ205" i="1"/>
  <c r="CA205" i="1"/>
  <c r="Z206" i="1"/>
  <c r="AA206" i="1"/>
  <c r="AB206" i="1"/>
  <c r="AC206" i="1"/>
  <c r="AD206" i="1"/>
  <c r="AE206" i="1"/>
  <c r="AF206" i="1"/>
  <c r="AG206" i="1"/>
  <c r="AH206" i="1"/>
  <c r="AI206" i="1"/>
  <c r="AJ206" i="1"/>
  <c r="AK206" i="1"/>
  <c r="BH206" i="1"/>
  <c r="BI206" i="1"/>
  <c r="BJ206" i="1"/>
  <c r="BK206" i="1"/>
  <c r="BL206" i="1"/>
  <c r="BM206" i="1"/>
  <c r="BN206" i="1"/>
  <c r="BO206" i="1"/>
  <c r="BP206" i="1"/>
  <c r="BQ206" i="1"/>
  <c r="BT206" i="1" s="1"/>
  <c r="BY206" i="1"/>
  <c r="BZ206" i="1"/>
  <c r="CA206" i="1"/>
  <c r="Z207" i="1"/>
  <c r="AA207" i="1"/>
  <c r="AB207" i="1"/>
  <c r="AC207" i="1"/>
  <c r="AD207" i="1"/>
  <c r="AE207" i="1"/>
  <c r="AF207" i="1"/>
  <c r="AG207" i="1"/>
  <c r="AH207" i="1"/>
  <c r="AI207" i="1"/>
  <c r="AJ207" i="1"/>
  <c r="AK207" i="1"/>
  <c r="BH207" i="1"/>
  <c r="BI207" i="1"/>
  <c r="BJ207" i="1"/>
  <c r="BK207" i="1"/>
  <c r="BL207" i="1"/>
  <c r="BM207" i="1"/>
  <c r="BN207" i="1"/>
  <c r="BO207" i="1"/>
  <c r="BP207" i="1"/>
  <c r="BQ207" i="1"/>
  <c r="BT207" i="1" s="1"/>
  <c r="BY207" i="1"/>
  <c r="BZ207" i="1"/>
  <c r="CA207" i="1"/>
  <c r="Z208" i="1"/>
  <c r="AA208" i="1"/>
  <c r="AB208" i="1"/>
  <c r="AC208" i="1"/>
  <c r="AD208" i="1"/>
  <c r="AE208" i="1"/>
  <c r="AF208" i="1"/>
  <c r="AG208" i="1"/>
  <c r="AH208" i="1"/>
  <c r="AI208" i="1"/>
  <c r="AJ208" i="1"/>
  <c r="AK208" i="1"/>
  <c r="BH208" i="1"/>
  <c r="BI208" i="1"/>
  <c r="BJ208" i="1"/>
  <c r="BK208" i="1"/>
  <c r="BL208" i="1"/>
  <c r="BM208" i="1"/>
  <c r="BN208" i="1"/>
  <c r="BO208" i="1"/>
  <c r="BP208" i="1"/>
  <c r="BQ208" i="1"/>
  <c r="BT208" i="1" s="1"/>
  <c r="BY208" i="1"/>
  <c r="BZ208" i="1"/>
  <c r="CA208" i="1"/>
  <c r="Z209" i="1"/>
  <c r="AA209" i="1"/>
  <c r="AB209" i="1"/>
  <c r="AC209" i="1"/>
  <c r="AD209" i="1"/>
  <c r="AE209" i="1"/>
  <c r="AF209" i="1"/>
  <c r="AG209" i="1"/>
  <c r="AH209" i="1"/>
  <c r="AI209" i="1"/>
  <c r="AJ209" i="1"/>
  <c r="AK209" i="1"/>
  <c r="BH209" i="1"/>
  <c r="BI209" i="1"/>
  <c r="BJ209" i="1"/>
  <c r="BK209" i="1"/>
  <c r="BL209" i="1"/>
  <c r="BM209" i="1"/>
  <c r="BN209" i="1"/>
  <c r="BO209" i="1"/>
  <c r="BP209" i="1"/>
  <c r="BQ209" i="1"/>
  <c r="BT209" i="1" s="1"/>
  <c r="BY209" i="1"/>
  <c r="BZ209" i="1"/>
  <c r="CA209" i="1"/>
  <c r="Z210" i="1"/>
  <c r="AA210" i="1"/>
  <c r="AB210" i="1"/>
  <c r="AC210" i="1"/>
  <c r="AD210" i="1"/>
  <c r="AE210" i="1"/>
  <c r="AF210" i="1"/>
  <c r="AG210" i="1"/>
  <c r="AH210" i="1"/>
  <c r="AI210" i="1"/>
  <c r="AJ210" i="1"/>
  <c r="AK210" i="1"/>
  <c r="BH210" i="1"/>
  <c r="BI210" i="1"/>
  <c r="BJ210" i="1"/>
  <c r="BK210" i="1"/>
  <c r="BL210" i="1"/>
  <c r="BM210" i="1"/>
  <c r="BN210" i="1"/>
  <c r="BO210" i="1"/>
  <c r="BP210" i="1"/>
  <c r="BQ210" i="1"/>
  <c r="BT210" i="1" s="1"/>
  <c r="BY210" i="1"/>
  <c r="BZ210" i="1"/>
  <c r="CA210" i="1"/>
  <c r="Z211" i="1"/>
  <c r="AA211" i="1"/>
  <c r="AB211" i="1"/>
  <c r="AC211" i="1"/>
  <c r="AD211" i="1"/>
  <c r="AE211" i="1"/>
  <c r="AF211" i="1"/>
  <c r="AG211" i="1"/>
  <c r="AH211" i="1"/>
  <c r="AI211" i="1"/>
  <c r="AJ211" i="1"/>
  <c r="AK211" i="1"/>
  <c r="BH211" i="1"/>
  <c r="BI211" i="1"/>
  <c r="BJ211" i="1"/>
  <c r="BK211" i="1"/>
  <c r="BL211" i="1"/>
  <c r="BM211" i="1"/>
  <c r="BN211" i="1"/>
  <c r="BO211" i="1"/>
  <c r="BP211" i="1"/>
  <c r="BQ211" i="1"/>
  <c r="BT211" i="1" s="1"/>
  <c r="BY211" i="1"/>
  <c r="BZ211" i="1"/>
  <c r="CA211" i="1"/>
  <c r="Z212" i="1"/>
  <c r="AA212" i="1"/>
  <c r="AB212" i="1"/>
  <c r="AC212" i="1"/>
  <c r="AD212" i="1"/>
  <c r="AE212" i="1"/>
  <c r="AF212" i="1"/>
  <c r="AG212" i="1"/>
  <c r="AH212" i="1"/>
  <c r="AI212" i="1"/>
  <c r="AJ212" i="1"/>
  <c r="AK212" i="1"/>
  <c r="BH212" i="1"/>
  <c r="BI212" i="1"/>
  <c r="BJ212" i="1"/>
  <c r="BK212" i="1"/>
  <c r="BL212" i="1"/>
  <c r="BM212" i="1"/>
  <c r="BN212" i="1"/>
  <c r="BO212" i="1"/>
  <c r="BP212" i="1"/>
  <c r="BQ212" i="1"/>
  <c r="BT212" i="1" s="1"/>
  <c r="BY212" i="1"/>
  <c r="BZ212" i="1"/>
  <c r="CA212" i="1"/>
  <c r="Z213" i="1"/>
  <c r="AA213" i="1"/>
  <c r="AB213" i="1"/>
  <c r="AC213" i="1"/>
  <c r="AD213" i="1"/>
  <c r="AE213" i="1"/>
  <c r="AF213" i="1"/>
  <c r="AG213" i="1"/>
  <c r="AH213" i="1"/>
  <c r="AI213" i="1"/>
  <c r="AJ213" i="1"/>
  <c r="AK213" i="1"/>
  <c r="BH213" i="1"/>
  <c r="BI213" i="1"/>
  <c r="BJ213" i="1"/>
  <c r="BK213" i="1"/>
  <c r="BL213" i="1"/>
  <c r="BM213" i="1"/>
  <c r="BN213" i="1"/>
  <c r="BO213" i="1"/>
  <c r="BP213" i="1"/>
  <c r="BQ213" i="1"/>
  <c r="BT213" i="1" s="1"/>
  <c r="BY213" i="1"/>
  <c r="BZ213" i="1"/>
  <c r="CA213" i="1"/>
  <c r="Z214" i="1"/>
  <c r="AA214" i="1"/>
  <c r="AB214" i="1"/>
  <c r="AC214" i="1"/>
  <c r="AD214" i="1"/>
  <c r="AE214" i="1"/>
  <c r="AF214" i="1"/>
  <c r="AG214" i="1"/>
  <c r="AH214" i="1"/>
  <c r="AI214" i="1"/>
  <c r="AJ214" i="1"/>
  <c r="AK214" i="1"/>
  <c r="BH214" i="1"/>
  <c r="BI214" i="1"/>
  <c r="BJ214" i="1"/>
  <c r="BK214" i="1"/>
  <c r="BL214" i="1"/>
  <c r="BM214" i="1"/>
  <c r="BN214" i="1"/>
  <c r="BO214" i="1"/>
  <c r="BP214" i="1"/>
  <c r="BQ214" i="1"/>
  <c r="BT214" i="1" s="1"/>
  <c r="BY214" i="1"/>
  <c r="BZ214" i="1"/>
  <c r="CA214" i="1"/>
  <c r="Z215" i="1"/>
  <c r="AA215" i="1"/>
  <c r="AB215" i="1"/>
  <c r="AC215" i="1"/>
  <c r="AD215" i="1"/>
  <c r="AE215" i="1"/>
  <c r="AF215" i="1"/>
  <c r="AG215" i="1"/>
  <c r="AH215" i="1"/>
  <c r="AI215" i="1"/>
  <c r="AJ215" i="1"/>
  <c r="AK215" i="1"/>
  <c r="BH215" i="1"/>
  <c r="BI215" i="1"/>
  <c r="BJ215" i="1"/>
  <c r="BK215" i="1"/>
  <c r="BL215" i="1"/>
  <c r="BM215" i="1"/>
  <c r="BN215" i="1"/>
  <c r="BO215" i="1"/>
  <c r="BP215" i="1"/>
  <c r="BQ215" i="1"/>
  <c r="BT215" i="1" s="1"/>
  <c r="BY215" i="1"/>
  <c r="BZ215" i="1"/>
  <c r="CA215" i="1"/>
  <c r="Z216" i="1"/>
  <c r="AA216" i="1"/>
  <c r="AB216" i="1"/>
  <c r="AC216" i="1"/>
  <c r="AD216" i="1"/>
  <c r="AE216" i="1"/>
  <c r="AF216" i="1"/>
  <c r="AG216" i="1"/>
  <c r="AH216" i="1"/>
  <c r="AI216" i="1"/>
  <c r="AJ216" i="1"/>
  <c r="AK216" i="1"/>
  <c r="BH216" i="1"/>
  <c r="BI216" i="1"/>
  <c r="BJ216" i="1"/>
  <c r="BK216" i="1"/>
  <c r="BL216" i="1"/>
  <c r="BM216" i="1"/>
  <c r="BN216" i="1"/>
  <c r="BO216" i="1"/>
  <c r="BP216" i="1"/>
  <c r="BQ216" i="1"/>
  <c r="BT216" i="1" s="1"/>
  <c r="BY216" i="1"/>
  <c r="BZ216" i="1"/>
  <c r="CA216" i="1"/>
  <c r="Z217" i="1"/>
  <c r="AA217" i="1"/>
  <c r="AB217" i="1"/>
  <c r="AC217" i="1"/>
  <c r="AD217" i="1"/>
  <c r="AE217" i="1"/>
  <c r="AF217" i="1"/>
  <c r="AG217" i="1"/>
  <c r="AH217" i="1"/>
  <c r="AI217" i="1"/>
  <c r="AJ217" i="1"/>
  <c r="AK217" i="1"/>
  <c r="BH217" i="1"/>
  <c r="BI217" i="1"/>
  <c r="BJ217" i="1"/>
  <c r="BK217" i="1"/>
  <c r="BL217" i="1"/>
  <c r="BM217" i="1"/>
  <c r="BN217" i="1"/>
  <c r="BO217" i="1"/>
  <c r="BP217" i="1"/>
  <c r="BQ217" i="1"/>
  <c r="BT217" i="1" s="1"/>
  <c r="BY217" i="1"/>
  <c r="BZ217" i="1"/>
  <c r="CA217" i="1"/>
  <c r="Z218" i="1"/>
  <c r="AA218" i="1"/>
  <c r="AB218" i="1"/>
  <c r="AC218" i="1"/>
  <c r="AD218" i="1"/>
  <c r="AE218" i="1"/>
  <c r="AF218" i="1"/>
  <c r="AG218" i="1"/>
  <c r="AH218" i="1"/>
  <c r="AI218" i="1"/>
  <c r="AJ218" i="1"/>
  <c r="AK218" i="1"/>
  <c r="BH218" i="1"/>
  <c r="BI218" i="1"/>
  <c r="BJ218" i="1"/>
  <c r="BK218" i="1"/>
  <c r="BL218" i="1"/>
  <c r="BM218" i="1"/>
  <c r="BN218" i="1"/>
  <c r="BO218" i="1"/>
  <c r="BP218" i="1"/>
  <c r="BQ218" i="1"/>
  <c r="BT218" i="1" s="1"/>
  <c r="BY218" i="1"/>
  <c r="BZ218" i="1"/>
  <c r="CA218" i="1"/>
  <c r="Z219" i="1"/>
  <c r="AA219" i="1"/>
  <c r="AB219" i="1"/>
  <c r="AC219" i="1"/>
  <c r="AD219" i="1"/>
  <c r="AE219" i="1"/>
  <c r="AF219" i="1"/>
  <c r="AG219" i="1"/>
  <c r="AH219" i="1"/>
  <c r="AI219" i="1"/>
  <c r="AJ219" i="1"/>
  <c r="AK219" i="1"/>
  <c r="BH219" i="1"/>
  <c r="BI219" i="1"/>
  <c r="BJ219" i="1"/>
  <c r="BK219" i="1"/>
  <c r="BL219" i="1"/>
  <c r="BM219" i="1"/>
  <c r="BN219" i="1"/>
  <c r="BO219" i="1"/>
  <c r="BP219" i="1"/>
  <c r="BQ219" i="1"/>
  <c r="BT219" i="1" s="1"/>
  <c r="BY219" i="1"/>
  <c r="BZ219" i="1"/>
  <c r="CA219" i="1"/>
  <c r="Z220" i="1"/>
  <c r="AA220" i="1"/>
  <c r="AB220" i="1"/>
  <c r="AC220" i="1"/>
  <c r="AD220" i="1"/>
  <c r="AE220" i="1"/>
  <c r="AF220" i="1"/>
  <c r="AG220" i="1"/>
  <c r="AH220" i="1"/>
  <c r="AI220" i="1"/>
  <c r="AJ220" i="1"/>
  <c r="AK220" i="1"/>
  <c r="BH220" i="1"/>
  <c r="BI220" i="1"/>
  <c r="BJ220" i="1"/>
  <c r="BK220" i="1"/>
  <c r="BL220" i="1"/>
  <c r="BM220" i="1"/>
  <c r="BN220" i="1"/>
  <c r="BO220" i="1"/>
  <c r="BP220" i="1"/>
  <c r="BQ220" i="1"/>
  <c r="BT220" i="1" s="1"/>
  <c r="BY220" i="1"/>
  <c r="BZ220" i="1"/>
  <c r="CA220" i="1"/>
  <c r="Z221" i="1"/>
  <c r="AA221" i="1"/>
  <c r="AB221" i="1"/>
  <c r="AC221" i="1"/>
  <c r="AD221" i="1"/>
  <c r="AE221" i="1"/>
  <c r="AF221" i="1"/>
  <c r="AG221" i="1"/>
  <c r="AH221" i="1"/>
  <c r="AI221" i="1"/>
  <c r="AJ221" i="1"/>
  <c r="AK221" i="1"/>
  <c r="BH221" i="1"/>
  <c r="BI221" i="1"/>
  <c r="BJ221" i="1"/>
  <c r="BK221" i="1"/>
  <c r="BL221" i="1"/>
  <c r="BM221" i="1"/>
  <c r="BN221" i="1"/>
  <c r="BO221" i="1"/>
  <c r="BP221" i="1"/>
  <c r="BQ221" i="1"/>
  <c r="BT221" i="1" s="1"/>
  <c r="BY221" i="1"/>
  <c r="BZ221" i="1"/>
  <c r="CA221" i="1"/>
  <c r="Z222" i="1"/>
  <c r="AA222" i="1"/>
  <c r="AB222" i="1"/>
  <c r="AC222" i="1"/>
  <c r="AD222" i="1"/>
  <c r="AE222" i="1"/>
  <c r="AF222" i="1"/>
  <c r="AG222" i="1"/>
  <c r="AH222" i="1"/>
  <c r="AI222" i="1"/>
  <c r="AJ222" i="1"/>
  <c r="AK222" i="1"/>
  <c r="BH222" i="1"/>
  <c r="BI222" i="1"/>
  <c r="BJ222" i="1"/>
  <c r="BK222" i="1"/>
  <c r="BL222" i="1"/>
  <c r="BM222" i="1"/>
  <c r="BN222" i="1"/>
  <c r="BO222" i="1"/>
  <c r="BP222" i="1"/>
  <c r="BQ222" i="1"/>
  <c r="BT222" i="1" s="1"/>
  <c r="BY222" i="1"/>
  <c r="BZ222" i="1"/>
  <c r="CA222" i="1"/>
  <c r="Z223" i="1"/>
  <c r="AA223" i="1"/>
  <c r="AB223" i="1"/>
  <c r="AC223" i="1"/>
  <c r="AD223" i="1"/>
  <c r="AE223" i="1"/>
  <c r="AF223" i="1"/>
  <c r="AG223" i="1"/>
  <c r="AH223" i="1"/>
  <c r="AI223" i="1"/>
  <c r="AJ223" i="1"/>
  <c r="AK223" i="1"/>
  <c r="BH223" i="1"/>
  <c r="BI223" i="1"/>
  <c r="BJ223" i="1"/>
  <c r="BK223" i="1"/>
  <c r="BL223" i="1"/>
  <c r="BM223" i="1"/>
  <c r="BN223" i="1"/>
  <c r="BO223" i="1"/>
  <c r="BP223" i="1"/>
  <c r="BQ223" i="1"/>
  <c r="BT223" i="1" s="1"/>
  <c r="BY223" i="1"/>
  <c r="BZ223" i="1"/>
  <c r="CA223" i="1"/>
  <c r="Z224" i="1"/>
  <c r="AA224" i="1"/>
  <c r="AB224" i="1"/>
  <c r="AC224" i="1"/>
  <c r="AD224" i="1"/>
  <c r="AE224" i="1"/>
  <c r="AF224" i="1"/>
  <c r="AG224" i="1"/>
  <c r="AH224" i="1"/>
  <c r="AI224" i="1"/>
  <c r="AJ224" i="1"/>
  <c r="AK224" i="1"/>
  <c r="BH224" i="1"/>
  <c r="BI224" i="1"/>
  <c r="BJ224" i="1"/>
  <c r="BK224" i="1"/>
  <c r="BL224" i="1"/>
  <c r="BM224" i="1"/>
  <c r="BN224" i="1"/>
  <c r="BO224" i="1"/>
  <c r="BP224" i="1"/>
  <c r="BQ224" i="1"/>
  <c r="BT224" i="1" s="1"/>
  <c r="BY224" i="1"/>
  <c r="BZ224" i="1"/>
  <c r="CA224" i="1"/>
  <c r="Z225" i="1"/>
  <c r="AA225" i="1"/>
  <c r="AB225" i="1"/>
  <c r="AC225" i="1"/>
  <c r="AD225" i="1"/>
  <c r="AE225" i="1"/>
  <c r="AF225" i="1"/>
  <c r="AG225" i="1"/>
  <c r="AH225" i="1"/>
  <c r="AI225" i="1"/>
  <c r="AJ225" i="1"/>
  <c r="AK225" i="1"/>
  <c r="BH225" i="1"/>
  <c r="BI225" i="1"/>
  <c r="BJ225" i="1"/>
  <c r="BK225" i="1"/>
  <c r="BL225" i="1"/>
  <c r="BM225" i="1"/>
  <c r="BN225" i="1"/>
  <c r="BO225" i="1"/>
  <c r="BP225" i="1"/>
  <c r="BQ225" i="1"/>
  <c r="BT225" i="1" s="1"/>
  <c r="BY225" i="1"/>
  <c r="BZ225" i="1"/>
  <c r="CA225" i="1"/>
  <c r="Z226" i="1"/>
  <c r="AA226" i="1"/>
  <c r="AB226" i="1"/>
  <c r="AC226" i="1"/>
  <c r="AD226" i="1"/>
  <c r="AE226" i="1"/>
  <c r="AF226" i="1"/>
  <c r="AG226" i="1"/>
  <c r="AH226" i="1"/>
  <c r="AI226" i="1"/>
  <c r="AJ226" i="1"/>
  <c r="AK226" i="1"/>
  <c r="BH226" i="1"/>
  <c r="BI226" i="1"/>
  <c r="BJ226" i="1"/>
  <c r="BK226" i="1"/>
  <c r="BL226" i="1"/>
  <c r="BM226" i="1"/>
  <c r="BN226" i="1"/>
  <c r="BO226" i="1"/>
  <c r="BP226" i="1"/>
  <c r="BQ226" i="1"/>
  <c r="BT226" i="1" s="1"/>
  <c r="BY226" i="1"/>
  <c r="BZ226" i="1"/>
  <c r="CA226" i="1"/>
  <c r="Z227" i="1"/>
  <c r="AA227" i="1"/>
  <c r="AB227" i="1"/>
  <c r="AC227" i="1"/>
  <c r="AD227" i="1"/>
  <c r="AE227" i="1"/>
  <c r="AF227" i="1"/>
  <c r="AG227" i="1"/>
  <c r="AH227" i="1"/>
  <c r="AI227" i="1"/>
  <c r="AJ227" i="1"/>
  <c r="AK227" i="1"/>
  <c r="BH227" i="1"/>
  <c r="BI227" i="1"/>
  <c r="BJ227" i="1"/>
  <c r="BK227" i="1"/>
  <c r="BL227" i="1"/>
  <c r="BM227" i="1"/>
  <c r="BN227" i="1"/>
  <c r="BO227" i="1"/>
  <c r="BP227" i="1"/>
  <c r="BQ227" i="1"/>
  <c r="BT227" i="1" s="1"/>
  <c r="BY227" i="1"/>
  <c r="BZ227" i="1"/>
  <c r="CA227" i="1"/>
  <c r="Z228" i="1"/>
  <c r="AA228" i="1"/>
  <c r="AB228" i="1"/>
  <c r="AC228" i="1"/>
  <c r="AD228" i="1"/>
  <c r="AE228" i="1"/>
  <c r="AF228" i="1"/>
  <c r="AG228" i="1"/>
  <c r="AH228" i="1"/>
  <c r="AI228" i="1"/>
  <c r="AJ228" i="1"/>
  <c r="AK228" i="1"/>
  <c r="BH228" i="1"/>
  <c r="BI228" i="1"/>
  <c r="BJ228" i="1"/>
  <c r="BK228" i="1"/>
  <c r="BL228" i="1"/>
  <c r="BM228" i="1"/>
  <c r="BN228" i="1"/>
  <c r="BO228" i="1"/>
  <c r="BP228" i="1"/>
  <c r="BQ228" i="1"/>
  <c r="BT228" i="1" s="1"/>
  <c r="BY228" i="1"/>
  <c r="BZ228" i="1"/>
  <c r="CA228" i="1"/>
  <c r="Z229" i="1"/>
  <c r="AA229" i="1"/>
  <c r="AB229" i="1"/>
  <c r="AC229" i="1"/>
  <c r="AD229" i="1"/>
  <c r="AE229" i="1"/>
  <c r="AF229" i="1"/>
  <c r="AG229" i="1"/>
  <c r="AH229" i="1"/>
  <c r="AI229" i="1"/>
  <c r="AJ229" i="1"/>
  <c r="AK229" i="1"/>
  <c r="BH229" i="1"/>
  <c r="BI229" i="1"/>
  <c r="BJ229" i="1"/>
  <c r="BK229" i="1"/>
  <c r="BL229" i="1"/>
  <c r="BM229" i="1"/>
  <c r="BN229" i="1"/>
  <c r="BO229" i="1"/>
  <c r="BP229" i="1"/>
  <c r="BQ229" i="1"/>
  <c r="BT229" i="1" s="1"/>
  <c r="BY229" i="1"/>
  <c r="BZ229" i="1"/>
  <c r="CA229" i="1"/>
  <c r="Z230" i="1"/>
  <c r="AA230" i="1"/>
  <c r="AB230" i="1"/>
  <c r="AC230" i="1"/>
  <c r="AD230" i="1"/>
  <c r="AE230" i="1"/>
  <c r="AF230" i="1"/>
  <c r="AG230" i="1"/>
  <c r="AH230" i="1"/>
  <c r="AI230" i="1"/>
  <c r="AJ230" i="1"/>
  <c r="AK230" i="1"/>
  <c r="BH230" i="1"/>
  <c r="BI230" i="1"/>
  <c r="BJ230" i="1"/>
  <c r="BK230" i="1"/>
  <c r="BL230" i="1"/>
  <c r="BM230" i="1"/>
  <c r="BN230" i="1"/>
  <c r="BO230" i="1"/>
  <c r="BP230" i="1"/>
  <c r="BQ230" i="1"/>
  <c r="BT230" i="1" s="1"/>
  <c r="BY230" i="1"/>
  <c r="BZ230" i="1"/>
  <c r="CA230" i="1"/>
  <c r="Z231" i="1"/>
  <c r="AA231" i="1"/>
  <c r="AB231" i="1"/>
  <c r="AC231" i="1"/>
  <c r="AD231" i="1"/>
  <c r="AE231" i="1"/>
  <c r="AF231" i="1"/>
  <c r="AG231" i="1"/>
  <c r="AH231" i="1"/>
  <c r="AI231" i="1"/>
  <c r="AJ231" i="1"/>
  <c r="AK231" i="1"/>
  <c r="BH231" i="1"/>
  <c r="BI231" i="1"/>
  <c r="BJ231" i="1"/>
  <c r="BK231" i="1"/>
  <c r="BL231" i="1"/>
  <c r="BM231" i="1"/>
  <c r="BN231" i="1"/>
  <c r="BO231" i="1"/>
  <c r="BP231" i="1"/>
  <c r="BQ231" i="1"/>
  <c r="BT231" i="1" s="1"/>
  <c r="BY231" i="1"/>
  <c r="BZ231" i="1"/>
  <c r="CA231" i="1"/>
  <c r="Z232" i="1"/>
  <c r="AA232" i="1"/>
  <c r="AB232" i="1"/>
  <c r="AC232" i="1"/>
  <c r="AD232" i="1"/>
  <c r="AE232" i="1"/>
  <c r="AF232" i="1"/>
  <c r="AG232" i="1"/>
  <c r="AH232" i="1"/>
  <c r="AI232" i="1"/>
  <c r="AJ232" i="1"/>
  <c r="AK232" i="1"/>
  <c r="BH232" i="1"/>
  <c r="BI232" i="1"/>
  <c r="BJ232" i="1"/>
  <c r="BK232" i="1"/>
  <c r="BL232" i="1"/>
  <c r="BM232" i="1"/>
  <c r="BN232" i="1"/>
  <c r="BO232" i="1"/>
  <c r="BP232" i="1"/>
  <c r="BQ232" i="1"/>
  <c r="BT232" i="1" s="1"/>
  <c r="BY232" i="1"/>
  <c r="BZ232" i="1"/>
  <c r="CA232" i="1"/>
  <c r="Z233" i="1"/>
  <c r="AA233" i="1"/>
  <c r="AB233" i="1"/>
  <c r="AC233" i="1"/>
  <c r="AD233" i="1"/>
  <c r="AE233" i="1"/>
  <c r="AF233" i="1"/>
  <c r="AG233" i="1"/>
  <c r="AH233" i="1"/>
  <c r="AI233" i="1"/>
  <c r="AJ233" i="1"/>
  <c r="AK233" i="1"/>
  <c r="BH233" i="1"/>
  <c r="BI233" i="1"/>
  <c r="BJ233" i="1"/>
  <c r="BK233" i="1"/>
  <c r="BL233" i="1"/>
  <c r="BM233" i="1"/>
  <c r="BN233" i="1"/>
  <c r="BO233" i="1"/>
  <c r="BP233" i="1"/>
  <c r="BQ233" i="1"/>
  <c r="BT233" i="1" s="1"/>
  <c r="BY233" i="1"/>
  <c r="BZ233" i="1"/>
  <c r="CA233" i="1"/>
  <c r="Z234" i="1"/>
  <c r="AA234" i="1"/>
  <c r="AB234" i="1"/>
  <c r="AC234" i="1"/>
  <c r="AD234" i="1"/>
  <c r="AE234" i="1"/>
  <c r="AF234" i="1"/>
  <c r="AG234" i="1"/>
  <c r="AH234" i="1"/>
  <c r="AI234" i="1"/>
  <c r="AJ234" i="1"/>
  <c r="AK234" i="1"/>
  <c r="BH234" i="1"/>
  <c r="BI234" i="1"/>
  <c r="BJ234" i="1"/>
  <c r="BK234" i="1"/>
  <c r="BL234" i="1"/>
  <c r="BM234" i="1"/>
  <c r="BN234" i="1"/>
  <c r="BO234" i="1"/>
  <c r="BP234" i="1"/>
  <c r="BQ234" i="1"/>
  <c r="BT234" i="1" s="1"/>
  <c r="BY234" i="1"/>
  <c r="BZ234" i="1"/>
  <c r="CA234" i="1"/>
  <c r="Z235" i="1"/>
  <c r="AA235" i="1"/>
  <c r="AB235" i="1"/>
  <c r="AC235" i="1"/>
  <c r="AD235" i="1"/>
  <c r="AE235" i="1"/>
  <c r="AF235" i="1"/>
  <c r="AG235" i="1"/>
  <c r="AH235" i="1"/>
  <c r="AI235" i="1"/>
  <c r="AJ235" i="1"/>
  <c r="AK235" i="1"/>
  <c r="BH235" i="1"/>
  <c r="BI235" i="1"/>
  <c r="BJ235" i="1"/>
  <c r="BK235" i="1"/>
  <c r="BL235" i="1"/>
  <c r="BM235" i="1"/>
  <c r="BN235" i="1"/>
  <c r="BO235" i="1"/>
  <c r="BP235" i="1"/>
  <c r="BQ235" i="1"/>
  <c r="BT235" i="1" s="1"/>
  <c r="BY235" i="1"/>
  <c r="BZ235" i="1"/>
  <c r="CA235" i="1"/>
  <c r="Z236" i="1"/>
  <c r="AA236" i="1"/>
  <c r="AB236" i="1"/>
  <c r="AC236" i="1"/>
  <c r="AD236" i="1"/>
  <c r="AE236" i="1"/>
  <c r="AF236" i="1"/>
  <c r="AG236" i="1"/>
  <c r="AH236" i="1"/>
  <c r="AI236" i="1"/>
  <c r="AJ236" i="1"/>
  <c r="AK236" i="1"/>
  <c r="BH236" i="1"/>
  <c r="BI236" i="1"/>
  <c r="BJ236" i="1"/>
  <c r="BK236" i="1"/>
  <c r="BL236" i="1"/>
  <c r="BM236" i="1"/>
  <c r="BN236" i="1"/>
  <c r="BO236" i="1"/>
  <c r="BP236" i="1"/>
  <c r="BQ236" i="1"/>
  <c r="BT236" i="1" s="1"/>
  <c r="BY236" i="1"/>
  <c r="BZ236" i="1"/>
  <c r="CA236" i="1"/>
  <c r="Z237" i="1"/>
  <c r="AA237" i="1"/>
  <c r="AB237" i="1"/>
  <c r="AC237" i="1"/>
  <c r="AD237" i="1"/>
  <c r="AE237" i="1"/>
  <c r="AF237" i="1"/>
  <c r="AG237" i="1"/>
  <c r="AH237" i="1"/>
  <c r="AI237" i="1"/>
  <c r="AJ237" i="1"/>
  <c r="AK237" i="1"/>
  <c r="BH237" i="1"/>
  <c r="BI237" i="1"/>
  <c r="BJ237" i="1"/>
  <c r="BK237" i="1"/>
  <c r="BL237" i="1"/>
  <c r="BM237" i="1"/>
  <c r="BN237" i="1"/>
  <c r="BO237" i="1"/>
  <c r="BP237" i="1"/>
  <c r="BQ237" i="1"/>
  <c r="BT237" i="1" s="1"/>
  <c r="BY237" i="1"/>
  <c r="BZ237" i="1"/>
  <c r="CA237" i="1"/>
  <c r="Z238" i="1"/>
  <c r="AA238" i="1"/>
  <c r="AB238" i="1"/>
  <c r="AC238" i="1"/>
  <c r="AD238" i="1"/>
  <c r="AE238" i="1"/>
  <c r="AF238" i="1"/>
  <c r="AG238" i="1"/>
  <c r="AH238" i="1"/>
  <c r="AI238" i="1"/>
  <c r="AJ238" i="1"/>
  <c r="AK238" i="1"/>
  <c r="BH238" i="1"/>
  <c r="BI238" i="1"/>
  <c r="BJ238" i="1"/>
  <c r="BK238" i="1"/>
  <c r="BL238" i="1"/>
  <c r="BM238" i="1"/>
  <c r="BN238" i="1"/>
  <c r="BO238" i="1"/>
  <c r="BP238" i="1"/>
  <c r="BQ238" i="1"/>
  <c r="BT238" i="1" s="1"/>
  <c r="BY238" i="1"/>
  <c r="BZ238" i="1"/>
  <c r="CA238" i="1"/>
  <c r="Z239" i="1"/>
  <c r="AA239" i="1"/>
  <c r="AB239" i="1"/>
  <c r="AC239" i="1"/>
  <c r="AD239" i="1"/>
  <c r="AE239" i="1"/>
  <c r="AF239" i="1"/>
  <c r="AG239" i="1"/>
  <c r="AH239" i="1"/>
  <c r="AI239" i="1"/>
  <c r="AJ239" i="1"/>
  <c r="AK239" i="1"/>
  <c r="BH239" i="1"/>
  <c r="BI239" i="1"/>
  <c r="BJ239" i="1"/>
  <c r="BK239" i="1"/>
  <c r="BL239" i="1"/>
  <c r="BM239" i="1"/>
  <c r="BN239" i="1"/>
  <c r="BO239" i="1"/>
  <c r="BP239" i="1"/>
  <c r="BQ239" i="1"/>
  <c r="BT239" i="1" s="1"/>
  <c r="BY239" i="1"/>
  <c r="BZ239" i="1"/>
  <c r="CA239" i="1"/>
  <c r="Z240" i="1"/>
  <c r="AA240" i="1"/>
  <c r="AB240" i="1"/>
  <c r="AC240" i="1"/>
  <c r="AD240" i="1"/>
  <c r="AE240" i="1"/>
  <c r="AF240" i="1"/>
  <c r="AG240" i="1"/>
  <c r="AH240" i="1"/>
  <c r="AI240" i="1"/>
  <c r="AJ240" i="1"/>
  <c r="AK240" i="1"/>
  <c r="BH240" i="1"/>
  <c r="BI240" i="1"/>
  <c r="BJ240" i="1"/>
  <c r="BK240" i="1"/>
  <c r="BL240" i="1"/>
  <c r="BM240" i="1"/>
  <c r="BN240" i="1"/>
  <c r="BO240" i="1"/>
  <c r="BP240" i="1"/>
  <c r="BQ240" i="1"/>
  <c r="BT240" i="1" s="1"/>
  <c r="BY240" i="1"/>
  <c r="BZ240" i="1"/>
  <c r="CA240" i="1"/>
  <c r="Z241" i="1"/>
  <c r="AA241" i="1"/>
  <c r="AB241" i="1"/>
  <c r="AC241" i="1"/>
  <c r="AD241" i="1"/>
  <c r="AE241" i="1"/>
  <c r="AF241" i="1"/>
  <c r="AG241" i="1"/>
  <c r="AH241" i="1"/>
  <c r="AI241" i="1"/>
  <c r="AJ241" i="1"/>
  <c r="AK241" i="1"/>
  <c r="BH241" i="1"/>
  <c r="BI241" i="1"/>
  <c r="BJ241" i="1"/>
  <c r="BK241" i="1"/>
  <c r="BL241" i="1"/>
  <c r="BM241" i="1"/>
  <c r="BN241" i="1"/>
  <c r="BO241" i="1"/>
  <c r="BP241" i="1"/>
  <c r="BQ241" i="1"/>
  <c r="BT241" i="1" s="1"/>
  <c r="BY241" i="1"/>
  <c r="BZ241" i="1"/>
  <c r="CA241" i="1"/>
  <c r="Z242" i="1"/>
  <c r="AA242" i="1"/>
  <c r="AB242" i="1"/>
  <c r="AC242" i="1"/>
  <c r="AD242" i="1"/>
  <c r="AE242" i="1"/>
  <c r="AF242" i="1"/>
  <c r="AG242" i="1"/>
  <c r="AH242" i="1"/>
  <c r="AI242" i="1"/>
  <c r="AJ242" i="1"/>
  <c r="AK242" i="1"/>
  <c r="BH242" i="1"/>
  <c r="BI242" i="1"/>
  <c r="BJ242" i="1"/>
  <c r="BK242" i="1"/>
  <c r="BL242" i="1"/>
  <c r="BM242" i="1"/>
  <c r="BN242" i="1"/>
  <c r="BO242" i="1"/>
  <c r="BP242" i="1"/>
  <c r="BQ242" i="1"/>
  <c r="BT242" i="1" s="1"/>
  <c r="BY242" i="1"/>
  <c r="BZ242" i="1"/>
  <c r="CA242" i="1"/>
  <c r="Z243" i="1"/>
  <c r="AA243" i="1"/>
  <c r="AB243" i="1"/>
  <c r="AC243" i="1"/>
  <c r="AD243" i="1"/>
  <c r="AE243" i="1"/>
  <c r="AF243" i="1"/>
  <c r="AG243" i="1"/>
  <c r="AH243" i="1"/>
  <c r="AI243" i="1"/>
  <c r="AJ243" i="1"/>
  <c r="AK243" i="1"/>
  <c r="BH243" i="1"/>
  <c r="BI243" i="1"/>
  <c r="BJ243" i="1"/>
  <c r="BK243" i="1"/>
  <c r="BL243" i="1"/>
  <c r="BM243" i="1"/>
  <c r="BN243" i="1"/>
  <c r="BO243" i="1"/>
  <c r="BP243" i="1"/>
  <c r="BQ243" i="1"/>
  <c r="BT243" i="1" s="1"/>
  <c r="BY243" i="1"/>
  <c r="BZ243" i="1"/>
  <c r="CA243" i="1"/>
  <c r="Z244" i="1"/>
  <c r="AA244" i="1"/>
  <c r="AB244" i="1"/>
  <c r="AC244" i="1"/>
  <c r="AD244" i="1"/>
  <c r="AE244" i="1"/>
  <c r="AF244" i="1"/>
  <c r="AG244" i="1"/>
  <c r="AH244" i="1"/>
  <c r="AI244" i="1"/>
  <c r="AJ244" i="1"/>
  <c r="AK244" i="1"/>
  <c r="BH244" i="1"/>
  <c r="BI244" i="1"/>
  <c r="BJ244" i="1"/>
  <c r="BK244" i="1"/>
  <c r="BL244" i="1"/>
  <c r="BM244" i="1"/>
  <c r="BN244" i="1"/>
  <c r="BO244" i="1"/>
  <c r="BP244" i="1"/>
  <c r="BQ244" i="1"/>
  <c r="BT244" i="1" s="1"/>
  <c r="BY244" i="1"/>
  <c r="BZ244" i="1"/>
  <c r="CA244" i="1"/>
  <c r="Z245" i="1"/>
  <c r="AA245" i="1"/>
  <c r="AB245" i="1"/>
  <c r="AC245" i="1"/>
  <c r="AD245" i="1"/>
  <c r="AE245" i="1"/>
  <c r="AF245" i="1"/>
  <c r="AG245" i="1"/>
  <c r="AH245" i="1"/>
  <c r="AI245" i="1"/>
  <c r="AJ245" i="1"/>
  <c r="AK245" i="1"/>
  <c r="BH245" i="1"/>
  <c r="BI245" i="1"/>
  <c r="BJ245" i="1"/>
  <c r="BK245" i="1"/>
  <c r="BL245" i="1"/>
  <c r="BM245" i="1"/>
  <c r="BN245" i="1"/>
  <c r="BO245" i="1"/>
  <c r="BP245" i="1"/>
  <c r="BQ245" i="1"/>
  <c r="BT245" i="1" s="1"/>
  <c r="BY245" i="1"/>
  <c r="BZ245" i="1"/>
  <c r="CA245" i="1"/>
  <c r="Z246" i="1"/>
  <c r="AA246" i="1"/>
  <c r="AB246" i="1"/>
  <c r="AC246" i="1"/>
  <c r="AD246" i="1"/>
  <c r="AE246" i="1"/>
  <c r="AF246" i="1"/>
  <c r="AG246" i="1"/>
  <c r="AH246" i="1"/>
  <c r="AI246" i="1"/>
  <c r="AJ246" i="1"/>
  <c r="AK246" i="1"/>
  <c r="BH246" i="1"/>
  <c r="BI246" i="1"/>
  <c r="BJ246" i="1"/>
  <c r="BK246" i="1"/>
  <c r="BL246" i="1"/>
  <c r="BM246" i="1"/>
  <c r="BN246" i="1"/>
  <c r="BO246" i="1"/>
  <c r="BP246" i="1"/>
  <c r="BQ246" i="1"/>
  <c r="BT246" i="1" s="1"/>
  <c r="BY246" i="1"/>
  <c r="BZ246" i="1"/>
  <c r="CA246" i="1"/>
  <c r="Z247" i="1"/>
  <c r="AA247" i="1"/>
  <c r="AB247" i="1"/>
  <c r="AC247" i="1"/>
  <c r="AD247" i="1"/>
  <c r="AE247" i="1"/>
  <c r="AF247" i="1"/>
  <c r="AG247" i="1"/>
  <c r="AH247" i="1"/>
  <c r="AI247" i="1"/>
  <c r="AJ247" i="1"/>
  <c r="AK247" i="1"/>
  <c r="BH247" i="1"/>
  <c r="BI247" i="1"/>
  <c r="BJ247" i="1"/>
  <c r="BK247" i="1"/>
  <c r="BL247" i="1"/>
  <c r="BM247" i="1"/>
  <c r="BN247" i="1"/>
  <c r="BO247" i="1"/>
  <c r="BP247" i="1"/>
  <c r="BQ247" i="1"/>
  <c r="BT247" i="1" s="1"/>
  <c r="BY247" i="1"/>
  <c r="BZ247" i="1"/>
  <c r="CA247" i="1"/>
  <c r="Z248" i="1"/>
  <c r="AA248" i="1"/>
  <c r="AB248" i="1"/>
  <c r="AC248" i="1"/>
  <c r="AD248" i="1"/>
  <c r="AE248" i="1"/>
  <c r="AF248" i="1"/>
  <c r="AG248" i="1"/>
  <c r="AH248" i="1"/>
  <c r="AI248" i="1"/>
  <c r="AJ248" i="1"/>
  <c r="AK248" i="1"/>
  <c r="BH248" i="1"/>
  <c r="BI248" i="1"/>
  <c r="BJ248" i="1"/>
  <c r="BK248" i="1"/>
  <c r="BL248" i="1"/>
  <c r="BM248" i="1"/>
  <c r="BN248" i="1"/>
  <c r="BO248" i="1"/>
  <c r="BP248" i="1"/>
  <c r="BQ248" i="1"/>
  <c r="BT248" i="1" s="1"/>
  <c r="BY248" i="1"/>
  <c r="BZ248" i="1"/>
  <c r="CA248" i="1"/>
  <c r="Z249" i="1"/>
  <c r="AA249" i="1"/>
  <c r="AB249" i="1"/>
  <c r="AC249" i="1"/>
  <c r="AD249" i="1"/>
  <c r="AE249" i="1"/>
  <c r="AF249" i="1"/>
  <c r="AG249" i="1"/>
  <c r="AH249" i="1"/>
  <c r="AI249" i="1"/>
  <c r="AJ249" i="1"/>
  <c r="AK249" i="1"/>
  <c r="BH249" i="1"/>
  <c r="BI249" i="1"/>
  <c r="BJ249" i="1"/>
  <c r="BK249" i="1"/>
  <c r="BL249" i="1"/>
  <c r="BM249" i="1"/>
  <c r="BN249" i="1"/>
  <c r="BO249" i="1"/>
  <c r="BP249" i="1"/>
  <c r="BQ249" i="1"/>
  <c r="BT249" i="1" s="1"/>
  <c r="BY249" i="1"/>
  <c r="BZ249" i="1"/>
  <c r="CA249" i="1"/>
  <c r="Z250" i="1"/>
  <c r="AA250" i="1"/>
  <c r="AB250" i="1"/>
  <c r="AC250" i="1"/>
  <c r="AD250" i="1"/>
  <c r="AE250" i="1"/>
  <c r="AF250" i="1"/>
  <c r="AG250" i="1"/>
  <c r="AH250" i="1"/>
  <c r="AI250" i="1"/>
  <c r="AJ250" i="1"/>
  <c r="AK250" i="1"/>
  <c r="BH250" i="1"/>
  <c r="BI250" i="1"/>
  <c r="BJ250" i="1"/>
  <c r="BK250" i="1"/>
  <c r="BL250" i="1"/>
  <c r="BM250" i="1"/>
  <c r="BN250" i="1"/>
  <c r="BO250" i="1"/>
  <c r="BP250" i="1"/>
  <c r="BQ250" i="1"/>
  <c r="BT250" i="1" s="1"/>
  <c r="BY250" i="1"/>
  <c r="BZ250" i="1"/>
  <c r="CA250" i="1"/>
  <c r="Z251" i="1"/>
  <c r="AA251" i="1"/>
  <c r="AB251" i="1"/>
  <c r="AC251" i="1"/>
  <c r="AD251" i="1"/>
  <c r="AE251" i="1"/>
  <c r="AF251" i="1"/>
  <c r="AG251" i="1"/>
  <c r="AH251" i="1"/>
  <c r="AI251" i="1"/>
  <c r="AJ251" i="1"/>
  <c r="AK251" i="1"/>
  <c r="BH251" i="1"/>
  <c r="BI251" i="1"/>
  <c r="BJ251" i="1"/>
  <c r="BK251" i="1"/>
  <c r="BL251" i="1"/>
  <c r="BM251" i="1"/>
  <c r="BN251" i="1"/>
  <c r="BO251" i="1"/>
  <c r="BP251" i="1"/>
  <c r="BQ251" i="1"/>
  <c r="BT251" i="1" s="1"/>
  <c r="BY251" i="1"/>
  <c r="BZ251" i="1"/>
  <c r="CA251" i="1"/>
  <c r="Z252" i="1"/>
  <c r="AA252" i="1"/>
  <c r="AB252" i="1"/>
  <c r="AC252" i="1"/>
  <c r="AD252" i="1"/>
  <c r="AE252" i="1"/>
  <c r="AF252" i="1"/>
  <c r="AG252" i="1"/>
  <c r="AH252" i="1"/>
  <c r="AI252" i="1"/>
  <c r="AJ252" i="1"/>
  <c r="AK252" i="1"/>
  <c r="BH252" i="1"/>
  <c r="BI252" i="1"/>
  <c r="BJ252" i="1"/>
  <c r="BK252" i="1"/>
  <c r="BL252" i="1"/>
  <c r="BM252" i="1"/>
  <c r="BN252" i="1"/>
  <c r="BO252" i="1"/>
  <c r="BP252" i="1"/>
  <c r="BQ252" i="1"/>
  <c r="BT252" i="1" s="1"/>
  <c r="BY252" i="1"/>
  <c r="BZ252" i="1"/>
  <c r="CA252" i="1"/>
  <c r="Z253" i="1"/>
  <c r="AA253" i="1"/>
  <c r="AB253" i="1"/>
  <c r="AC253" i="1"/>
  <c r="AD253" i="1"/>
  <c r="AE253" i="1"/>
  <c r="AF253" i="1"/>
  <c r="AG253" i="1"/>
  <c r="AH253" i="1"/>
  <c r="AI253" i="1"/>
  <c r="AJ253" i="1"/>
  <c r="AK253" i="1"/>
  <c r="BH253" i="1"/>
  <c r="BI253" i="1"/>
  <c r="BJ253" i="1"/>
  <c r="BK253" i="1"/>
  <c r="BL253" i="1"/>
  <c r="BM253" i="1"/>
  <c r="BN253" i="1"/>
  <c r="BO253" i="1"/>
  <c r="BP253" i="1"/>
  <c r="BQ253" i="1"/>
  <c r="BT253" i="1" s="1"/>
  <c r="BY253" i="1"/>
  <c r="BZ253" i="1"/>
  <c r="CA253" i="1"/>
  <c r="Z254" i="1"/>
  <c r="AA254" i="1"/>
  <c r="AB254" i="1"/>
  <c r="AC254" i="1"/>
  <c r="AD254" i="1"/>
  <c r="AE254" i="1"/>
  <c r="AF254" i="1"/>
  <c r="AG254" i="1"/>
  <c r="AH254" i="1"/>
  <c r="AI254" i="1"/>
  <c r="AJ254" i="1"/>
  <c r="AK254" i="1"/>
  <c r="BH254" i="1"/>
  <c r="BI254" i="1"/>
  <c r="BJ254" i="1"/>
  <c r="BK254" i="1"/>
  <c r="BL254" i="1"/>
  <c r="BM254" i="1"/>
  <c r="BN254" i="1"/>
  <c r="BO254" i="1"/>
  <c r="BP254" i="1"/>
  <c r="BQ254" i="1"/>
  <c r="BT254" i="1" s="1"/>
  <c r="BY254" i="1"/>
  <c r="BZ254" i="1"/>
  <c r="CA254" i="1"/>
  <c r="Z255" i="1"/>
  <c r="AA255" i="1"/>
  <c r="AB255" i="1"/>
  <c r="AC255" i="1"/>
  <c r="AD255" i="1"/>
  <c r="AE255" i="1"/>
  <c r="AF255" i="1"/>
  <c r="AG255" i="1"/>
  <c r="AH255" i="1"/>
  <c r="AI255" i="1"/>
  <c r="AJ255" i="1"/>
  <c r="AK255" i="1"/>
  <c r="BH255" i="1"/>
  <c r="BI255" i="1"/>
  <c r="BJ255" i="1"/>
  <c r="BK255" i="1"/>
  <c r="BL255" i="1"/>
  <c r="BM255" i="1"/>
  <c r="BN255" i="1"/>
  <c r="BO255" i="1"/>
  <c r="BP255" i="1"/>
  <c r="BQ255" i="1"/>
  <c r="BT255" i="1" s="1"/>
  <c r="BY255" i="1"/>
  <c r="BZ255" i="1"/>
  <c r="CA255" i="1"/>
  <c r="Z256" i="1"/>
  <c r="AA256" i="1"/>
  <c r="AB256" i="1"/>
  <c r="AC256" i="1"/>
  <c r="AD256" i="1"/>
  <c r="AE256" i="1"/>
  <c r="AF256" i="1"/>
  <c r="AG256" i="1"/>
  <c r="AH256" i="1"/>
  <c r="AI256" i="1"/>
  <c r="AJ256" i="1"/>
  <c r="AK256" i="1"/>
  <c r="BH256" i="1"/>
  <c r="BI256" i="1"/>
  <c r="BJ256" i="1"/>
  <c r="BK256" i="1"/>
  <c r="BL256" i="1"/>
  <c r="BM256" i="1"/>
  <c r="BN256" i="1"/>
  <c r="BO256" i="1"/>
  <c r="BP256" i="1"/>
  <c r="BQ256" i="1"/>
  <c r="BT256" i="1" s="1"/>
  <c r="BY256" i="1"/>
  <c r="BZ256" i="1"/>
  <c r="CA256" i="1"/>
  <c r="Z257" i="1"/>
  <c r="AA257" i="1"/>
  <c r="AB257" i="1"/>
  <c r="AC257" i="1"/>
  <c r="AD257" i="1"/>
  <c r="AE257" i="1"/>
  <c r="AF257" i="1"/>
  <c r="AG257" i="1"/>
  <c r="AH257" i="1"/>
  <c r="AI257" i="1"/>
  <c r="AJ257" i="1"/>
  <c r="AK257" i="1"/>
  <c r="BH257" i="1"/>
  <c r="BI257" i="1"/>
  <c r="BJ257" i="1"/>
  <c r="BK257" i="1"/>
  <c r="BL257" i="1"/>
  <c r="BM257" i="1"/>
  <c r="BN257" i="1"/>
  <c r="BO257" i="1"/>
  <c r="BP257" i="1"/>
  <c r="BQ257" i="1"/>
  <c r="BT257" i="1" s="1"/>
  <c r="BY257" i="1"/>
  <c r="BZ257" i="1"/>
  <c r="CA257" i="1"/>
  <c r="Z258" i="1"/>
  <c r="AA258" i="1"/>
  <c r="AB258" i="1"/>
  <c r="AC258" i="1"/>
  <c r="AD258" i="1"/>
  <c r="AE258" i="1"/>
  <c r="AF258" i="1"/>
  <c r="AG258" i="1"/>
  <c r="AH258" i="1"/>
  <c r="AI258" i="1"/>
  <c r="AJ258" i="1"/>
  <c r="AK258" i="1"/>
  <c r="BH258" i="1"/>
  <c r="BI258" i="1"/>
  <c r="BJ258" i="1"/>
  <c r="BK258" i="1"/>
  <c r="BL258" i="1"/>
  <c r="BM258" i="1"/>
  <c r="BN258" i="1"/>
  <c r="BO258" i="1"/>
  <c r="BP258" i="1"/>
  <c r="BQ258" i="1"/>
  <c r="BT258" i="1" s="1"/>
  <c r="BY258" i="1"/>
  <c r="BZ258" i="1"/>
  <c r="CA258" i="1"/>
  <c r="Z259" i="1"/>
  <c r="AA259" i="1"/>
  <c r="AB259" i="1"/>
  <c r="AC259" i="1"/>
  <c r="AD259" i="1"/>
  <c r="AE259" i="1"/>
  <c r="AF259" i="1"/>
  <c r="AG259" i="1"/>
  <c r="AH259" i="1"/>
  <c r="AI259" i="1"/>
  <c r="AJ259" i="1"/>
  <c r="AK259" i="1"/>
  <c r="BH259" i="1"/>
  <c r="BI259" i="1"/>
  <c r="BJ259" i="1"/>
  <c r="BK259" i="1"/>
  <c r="BL259" i="1"/>
  <c r="BM259" i="1"/>
  <c r="BN259" i="1"/>
  <c r="BO259" i="1"/>
  <c r="BP259" i="1"/>
  <c r="BQ259" i="1"/>
  <c r="BT259" i="1" s="1"/>
  <c r="BY259" i="1"/>
  <c r="BZ259" i="1"/>
  <c r="CA259" i="1"/>
  <c r="Z260" i="1"/>
  <c r="AA260" i="1"/>
  <c r="AB260" i="1"/>
  <c r="AC260" i="1"/>
  <c r="AD260" i="1"/>
  <c r="AE260" i="1"/>
  <c r="AF260" i="1"/>
  <c r="AG260" i="1"/>
  <c r="AH260" i="1"/>
  <c r="AI260" i="1"/>
  <c r="AJ260" i="1"/>
  <c r="AK260" i="1"/>
  <c r="BH260" i="1"/>
  <c r="BI260" i="1"/>
  <c r="BJ260" i="1"/>
  <c r="BK260" i="1"/>
  <c r="BL260" i="1"/>
  <c r="BM260" i="1"/>
  <c r="BN260" i="1"/>
  <c r="BO260" i="1"/>
  <c r="BP260" i="1"/>
  <c r="BQ260" i="1"/>
  <c r="BT260" i="1" s="1"/>
  <c r="BY260" i="1"/>
  <c r="BZ260" i="1"/>
  <c r="CA260" i="1"/>
  <c r="Z261" i="1"/>
  <c r="AA261" i="1"/>
  <c r="AB261" i="1"/>
  <c r="AC261" i="1"/>
  <c r="AD261" i="1"/>
  <c r="AE261" i="1"/>
  <c r="AF261" i="1"/>
  <c r="AG261" i="1"/>
  <c r="AH261" i="1"/>
  <c r="AI261" i="1"/>
  <c r="AJ261" i="1"/>
  <c r="AK261" i="1"/>
  <c r="BH261" i="1"/>
  <c r="BI261" i="1"/>
  <c r="BJ261" i="1"/>
  <c r="BK261" i="1"/>
  <c r="BL261" i="1"/>
  <c r="BM261" i="1"/>
  <c r="BN261" i="1"/>
  <c r="BO261" i="1"/>
  <c r="BP261" i="1"/>
  <c r="BQ261" i="1"/>
  <c r="BT261" i="1" s="1"/>
  <c r="BY261" i="1"/>
  <c r="BZ261" i="1"/>
  <c r="CA261" i="1"/>
  <c r="Z262" i="1"/>
  <c r="AA262" i="1"/>
  <c r="AB262" i="1"/>
  <c r="AC262" i="1"/>
  <c r="AD262" i="1"/>
  <c r="AE262" i="1"/>
  <c r="AF262" i="1"/>
  <c r="AG262" i="1"/>
  <c r="AH262" i="1"/>
  <c r="AI262" i="1"/>
  <c r="AJ262" i="1"/>
  <c r="AK262" i="1"/>
  <c r="BH262" i="1"/>
  <c r="BI262" i="1"/>
  <c r="BJ262" i="1"/>
  <c r="BK262" i="1"/>
  <c r="BL262" i="1"/>
  <c r="BM262" i="1"/>
  <c r="BN262" i="1"/>
  <c r="BO262" i="1"/>
  <c r="BP262" i="1"/>
  <c r="BQ262" i="1"/>
  <c r="BT262" i="1" s="1"/>
  <c r="BY262" i="1"/>
  <c r="BZ262" i="1"/>
  <c r="CA262" i="1"/>
  <c r="Z263" i="1"/>
  <c r="AA263" i="1"/>
  <c r="AB263" i="1"/>
  <c r="AC263" i="1"/>
  <c r="AD263" i="1"/>
  <c r="AE263" i="1"/>
  <c r="AF263" i="1"/>
  <c r="AG263" i="1"/>
  <c r="AH263" i="1"/>
  <c r="AI263" i="1"/>
  <c r="AJ263" i="1"/>
  <c r="AK263" i="1"/>
  <c r="BH263" i="1"/>
  <c r="BI263" i="1"/>
  <c r="BJ263" i="1"/>
  <c r="BK263" i="1"/>
  <c r="BL263" i="1"/>
  <c r="BM263" i="1"/>
  <c r="BN263" i="1"/>
  <c r="BO263" i="1"/>
  <c r="BP263" i="1"/>
  <c r="BQ263" i="1"/>
  <c r="BT263" i="1" s="1"/>
  <c r="BY263" i="1"/>
  <c r="BZ263" i="1"/>
  <c r="CA263" i="1"/>
  <c r="Z264" i="1"/>
  <c r="AA264" i="1"/>
  <c r="AB264" i="1"/>
  <c r="AC264" i="1"/>
  <c r="AD264" i="1"/>
  <c r="AE264" i="1"/>
  <c r="AF264" i="1"/>
  <c r="AG264" i="1"/>
  <c r="AH264" i="1"/>
  <c r="AI264" i="1"/>
  <c r="AJ264" i="1"/>
  <c r="AK264" i="1"/>
  <c r="BH264" i="1"/>
  <c r="BI264" i="1"/>
  <c r="BJ264" i="1"/>
  <c r="BK264" i="1"/>
  <c r="BL264" i="1"/>
  <c r="BM264" i="1"/>
  <c r="BN264" i="1"/>
  <c r="BO264" i="1"/>
  <c r="BP264" i="1"/>
  <c r="BQ264" i="1"/>
  <c r="BT264" i="1" s="1"/>
  <c r="BY264" i="1"/>
  <c r="BZ264" i="1"/>
  <c r="CA264" i="1"/>
  <c r="Z265" i="1"/>
  <c r="AA265" i="1"/>
  <c r="AB265" i="1"/>
  <c r="AC265" i="1"/>
  <c r="AD265" i="1"/>
  <c r="AE265" i="1"/>
  <c r="AF265" i="1"/>
  <c r="AG265" i="1"/>
  <c r="AH265" i="1"/>
  <c r="AI265" i="1"/>
  <c r="AJ265" i="1"/>
  <c r="AK265" i="1"/>
  <c r="BH265" i="1"/>
  <c r="BI265" i="1"/>
  <c r="BJ265" i="1"/>
  <c r="BK265" i="1"/>
  <c r="BL265" i="1"/>
  <c r="BM265" i="1"/>
  <c r="BN265" i="1"/>
  <c r="BO265" i="1"/>
  <c r="BP265" i="1"/>
  <c r="BQ265" i="1"/>
  <c r="BT265" i="1" s="1"/>
  <c r="BY265" i="1"/>
  <c r="BZ265" i="1"/>
  <c r="CA265" i="1"/>
  <c r="Z266" i="1"/>
  <c r="AA266" i="1"/>
  <c r="AB266" i="1"/>
  <c r="AC266" i="1"/>
  <c r="AD266" i="1"/>
  <c r="AE266" i="1"/>
  <c r="AF266" i="1"/>
  <c r="AG266" i="1"/>
  <c r="AH266" i="1"/>
  <c r="AI266" i="1"/>
  <c r="AJ266" i="1"/>
  <c r="AK266" i="1"/>
  <c r="BH266" i="1"/>
  <c r="BI266" i="1"/>
  <c r="BJ266" i="1"/>
  <c r="BK266" i="1"/>
  <c r="BL266" i="1"/>
  <c r="BM266" i="1"/>
  <c r="BN266" i="1"/>
  <c r="BO266" i="1"/>
  <c r="BP266" i="1"/>
  <c r="BQ266" i="1"/>
  <c r="BT266" i="1" s="1"/>
  <c r="BY266" i="1"/>
  <c r="BZ266" i="1"/>
  <c r="CA266" i="1"/>
  <c r="Z267" i="1"/>
  <c r="AA267" i="1"/>
  <c r="AB267" i="1"/>
  <c r="AC267" i="1"/>
  <c r="AD267" i="1"/>
  <c r="AE267" i="1"/>
  <c r="AF267" i="1"/>
  <c r="AG267" i="1"/>
  <c r="AH267" i="1"/>
  <c r="AI267" i="1"/>
  <c r="AJ267" i="1"/>
  <c r="AK267" i="1"/>
  <c r="BH267" i="1"/>
  <c r="BI267" i="1"/>
  <c r="BJ267" i="1"/>
  <c r="BK267" i="1"/>
  <c r="BL267" i="1"/>
  <c r="BM267" i="1"/>
  <c r="BN267" i="1"/>
  <c r="BO267" i="1"/>
  <c r="BP267" i="1"/>
  <c r="BQ267" i="1"/>
  <c r="BT267" i="1" s="1"/>
  <c r="BY267" i="1"/>
  <c r="BZ267" i="1"/>
  <c r="CA267" i="1"/>
  <c r="Z268" i="1"/>
  <c r="AA268" i="1"/>
  <c r="AB268" i="1"/>
  <c r="AC268" i="1"/>
  <c r="AD268" i="1"/>
  <c r="AE268" i="1"/>
  <c r="AF268" i="1"/>
  <c r="AG268" i="1"/>
  <c r="AH268" i="1"/>
  <c r="AI268" i="1"/>
  <c r="AJ268" i="1"/>
  <c r="AK268" i="1"/>
  <c r="BH268" i="1"/>
  <c r="BI268" i="1"/>
  <c r="BJ268" i="1"/>
  <c r="BK268" i="1"/>
  <c r="BL268" i="1"/>
  <c r="BM268" i="1"/>
  <c r="BN268" i="1"/>
  <c r="BO268" i="1"/>
  <c r="BP268" i="1"/>
  <c r="BQ268" i="1"/>
  <c r="BT268" i="1" s="1"/>
  <c r="BY268" i="1"/>
  <c r="BZ268" i="1"/>
  <c r="CA268" i="1"/>
  <c r="Z269" i="1"/>
  <c r="AA269" i="1"/>
  <c r="AB269" i="1"/>
  <c r="AC269" i="1"/>
  <c r="AD269" i="1"/>
  <c r="AE269" i="1"/>
  <c r="AF269" i="1"/>
  <c r="AG269" i="1"/>
  <c r="AH269" i="1"/>
  <c r="AI269" i="1"/>
  <c r="AJ269" i="1"/>
  <c r="AK269" i="1"/>
  <c r="BH269" i="1"/>
  <c r="BI269" i="1"/>
  <c r="BJ269" i="1"/>
  <c r="BK269" i="1"/>
  <c r="BL269" i="1"/>
  <c r="BM269" i="1"/>
  <c r="BN269" i="1"/>
  <c r="BO269" i="1"/>
  <c r="BP269" i="1"/>
  <c r="BQ269" i="1"/>
  <c r="BT269" i="1" s="1"/>
  <c r="BY269" i="1"/>
  <c r="BZ269" i="1"/>
  <c r="CA269" i="1"/>
  <c r="Z270" i="1"/>
  <c r="AA270" i="1"/>
  <c r="AB270" i="1"/>
  <c r="AC270" i="1"/>
  <c r="AD270" i="1"/>
  <c r="AE270" i="1"/>
  <c r="AF270" i="1"/>
  <c r="AG270" i="1"/>
  <c r="AH270" i="1"/>
  <c r="AI270" i="1"/>
  <c r="AJ270" i="1"/>
  <c r="AK270" i="1"/>
  <c r="BH270" i="1"/>
  <c r="BI270" i="1"/>
  <c r="BJ270" i="1"/>
  <c r="BK270" i="1"/>
  <c r="BL270" i="1"/>
  <c r="BM270" i="1"/>
  <c r="BN270" i="1"/>
  <c r="BO270" i="1"/>
  <c r="BP270" i="1"/>
  <c r="BQ270" i="1"/>
  <c r="BT270" i="1" s="1"/>
  <c r="BY270" i="1"/>
  <c r="BZ270" i="1"/>
  <c r="CA270" i="1"/>
  <c r="Z271" i="1"/>
  <c r="AA271" i="1"/>
  <c r="AB271" i="1"/>
  <c r="AC271" i="1"/>
  <c r="AD271" i="1"/>
  <c r="AE271" i="1"/>
  <c r="AF271" i="1"/>
  <c r="AG271" i="1"/>
  <c r="AH271" i="1"/>
  <c r="AI271" i="1"/>
  <c r="AJ271" i="1"/>
  <c r="AK271" i="1"/>
  <c r="BH271" i="1"/>
  <c r="BI271" i="1"/>
  <c r="BJ271" i="1"/>
  <c r="BK271" i="1"/>
  <c r="BL271" i="1"/>
  <c r="BM271" i="1"/>
  <c r="BN271" i="1"/>
  <c r="BO271" i="1"/>
  <c r="BP271" i="1"/>
  <c r="BQ271" i="1"/>
  <c r="BT271" i="1" s="1"/>
  <c r="BY271" i="1"/>
  <c r="BZ271" i="1"/>
  <c r="CA271" i="1"/>
  <c r="Z272" i="1"/>
  <c r="AA272" i="1"/>
  <c r="AB272" i="1"/>
  <c r="AC272" i="1"/>
  <c r="AD272" i="1"/>
  <c r="AE272" i="1"/>
  <c r="AF272" i="1"/>
  <c r="AG272" i="1"/>
  <c r="AH272" i="1"/>
  <c r="AI272" i="1"/>
  <c r="AJ272" i="1"/>
  <c r="AK272" i="1"/>
  <c r="BH272" i="1"/>
  <c r="BI272" i="1"/>
  <c r="BJ272" i="1"/>
  <c r="BK272" i="1"/>
  <c r="BL272" i="1"/>
  <c r="BM272" i="1"/>
  <c r="BN272" i="1"/>
  <c r="BO272" i="1"/>
  <c r="BP272" i="1"/>
  <c r="BQ272" i="1"/>
  <c r="BT272" i="1" s="1"/>
  <c r="BY272" i="1"/>
  <c r="BZ272" i="1"/>
  <c r="CA272" i="1"/>
  <c r="Z273" i="1"/>
  <c r="AA273" i="1"/>
  <c r="AB273" i="1"/>
  <c r="AC273" i="1"/>
  <c r="AD273" i="1"/>
  <c r="AE273" i="1"/>
  <c r="AF273" i="1"/>
  <c r="AG273" i="1"/>
  <c r="AH273" i="1"/>
  <c r="AI273" i="1"/>
  <c r="AJ273" i="1"/>
  <c r="AK273" i="1"/>
  <c r="BH273" i="1"/>
  <c r="BI273" i="1"/>
  <c r="BJ273" i="1"/>
  <c r="BK273" i="1"/>
  <c r="BL273" i="1"/>
  <c r="BM273" i="1"/>
  <c r="BN273" i="1"/>
  <c r="BO273" i="1"/>
  <c r="BP273" i="1"/>
  <c r="BQ273" i="1"/>
  <c r="BT273" i="1" s="1"/>
  <c r="BY273" i="1"/>
  <c r="BZ273" i="1"/>
  <c r="CA273" i="1"/>
  <c r="Z274" i="1"/>
  <c r="AA274" i="1"/>
  <c r="AB274" i="1"/>
  <c r="AC274" i="1"/>
  <c r="AD274" i="1"/>
  <c r="AE274" i="1"/>
  <c r="AF274" i="1"/>
  <c r="AG274" i="1"/>
  <c r="AH274" i="1"/>
  <c r="AI274" i="1"/>
  <c r="AJ274" i="1"/>
  <c r="AK274" i="1"/>
  <c r="BH274" i="1"/>
  <c r="BI274" i="1"/>
  <c r="BJ274" i="1"/>
  <c r="BK274" i="1"/>
  <c r="BL274" i="1"/>
  <c r="BM274" i="1"/>
  <c r="BN274" i="1"/>
  <c r="BO274" i="1"/>
  <c r="BP274" i="1"/>
  <c r="BQ274" i="1"/>
  <c r="BT274" i="1" s="1"/>
  <c r="BY274" i="1"/>
  <c r="BZ274" i="1"/>
  <c r="CA274" i="1"/>
  <c r="Z275" i="1"/>
  <c r="AA275" i="1"/>
  <c r="AB275" i="1"/>
  <c r="AC275" i="1"/>
  <c r="AD275" i="1"/>
  <c r="AE275" i="1"/>
  <c r="AF275" i="1"/>
  <c r="AG275" i="1"/>
  <c r="AH275" i="1"/>
  <c r="AI275" i="1"/>
  <c r="AJ275" i="1"/>
  <c r="AK275" i="1"/>
  <c r="BH275" i="1"/>
  <c r="BI275" i="1"/>
  <c r="BJ275" i="1"/>
  <c r="BK275" i="1"/>
  <c r="BL275" i="1"/>
  <c r="BM275" i="1"/>
  <c r="BN275" i="1"/>
  <c r="BO275" i="1"/>
  <c r="BP275" i="1"/>
  <c r="BQ275" i="1"/>
  <c r="BT275" i="1" s="1"/>
  <c r="BY275" i="1"/>
  <c r="BZ275" i="1"/>
  <c r="CA275" i="1"/>
  <c r="Z276" i="1"/>
  <c r="AA276" i="1"/>
  <c r="AB276" i="1"/>
  <c r="AC276" i="1"/>
  <c r="AD276" i="1"/>
  <c r="AE276" i="1"/>
  <c r="AF276" i="1"/>
  <c r="AG276" i="1"/>
  <c r="AH276" i="1"/>
  <c r="AI276" i="1"/>
  <c r="AJ276" i="1"/>
  <c r="AK276" i="1"/>
  <c r="BH276" i="1"/>
  <c r="BI276" i="1"/>
  <c r="BJ276" i="1"/>
  <c r="BK276" i="1"/>
  <c r="BL276" i="1"/>
  <c r="BM276" i="1"/>
  <c r="BN276" i="1"/>
  <c r="BO276" i="1"/>
  <c r="BP276" i="1"/>
  <c r="BQ276" i="1"/>
  <c r="BT276" i="1" s="1"/>
  <c r="BY276" i="1"/>
  <c r="BZ276" i="1"/>
  <c r="CA276" i="1"/>
  <c r="Z277" i="1"/>
  <c r="AA277" i="1"/>
  <c r="AB277" i="1"/>
  <c r="AC277" i="1"/>
  <c r="AD277" i="1"/>
  <c r="AE277" i="1"/>
  <c r="AF277" i="1"/>
  <c r="AG277" i="1"/>
  <c r="AH277" i="1"/>
  <c r="AI277" i="1"/>
  <c r="AJ277" i="1"/>
  <c r="AK277" i="1"/>
  <c r="BH277" i="1"/>
  <c r="BI277" i="1"/>
  <c r="BJ277" i="1"/>
  <c r="BK277" i="1"/>
  <c r="BL277" i="1"/>
  <c r="BM277" i="1"/>
  <c r="BN277" i="1"/>
  <c r="BO277" i="1"/>
  <c r="BP277" i="1"/>
  <c r="BQ277" i="1"/>
  <c r="BT277" i="1" s="1"/>
  <c r="BY277" i="1"/>
  <c r="BZ277" i="1"/>
  <c r="CA277" i="1"/>
  <c r="Z278" i="1"/>
  <c r="AA278" i="1"/>
  <c r="AB278" i="1"/>
  <c r="AC278" i="1"/>
  <c r="AD278" i="1"/>
  <c r="AE278" i="1"/>
  <c r="AF278" i="1"/>
  <c r="AG278" i="1"/>
  <c r="AH278" i="1"/>
  <c r="AI278" i="1"/>
  <c r="AJ278" i="1"/>
  <c r="AK278" i="1"/>
  <c r="BH278" i="1"/>
  <c r="BI278" i="1"/>
  <c r="BJ278" i="1"/>
  <c r="BK278" i="1"/>
  <c r="BL278" i="1"/>
  <c r="BM278" i="1"/>
  <c r="BN278" i="1"/>
  <c r="BO278" i="1"/>
  <c r="BP278" i="1"/>
  <c r="BQ278" i="1"/>
  <c r="BT278" i="1" s="1"/>
  <c r="BY278" i="1"/>
  <c r="BZ278" i="1"/>
  <c r="CA278" i="1"/>
  <c r="Z279" i="1"/>
  <c r="AA279" i="1"/>
  <c r="AB279" i="1"/>
  <c r="AC279" i="1"/>
  <c r="AD279" i="1"/>
  <c r="AE279" i="1"/>
  <c r="AF279" i="1"/>
  <c r="AG279" i="1"/>
  <c r="AH279" i="1"/>
  <c r="AI279" i="1"/>
  <c r="AJ279" i="1"/>
  <c r="AK279" i="1"/>
  <c r="BH279" i="1"/>
  <c r="BI279" i="1"/>
  <c r="BJ279" i="1"/>
  <c r="BK279" i="1"/>
  <c r="BL279" i="1"/>
  <c r="BM279" i="1"/>
  <c r="BN279" i="1"/>
  <c r="BO279" i="1"/>
  <c r="BP279" i="1"/>
  <c r="BQ279" i="1"/>
  <c r="BT279" i="1" s="1"/>
  <c r="BY279" i="1"/>
  <c r="BZ279" i="1"/>
  <c r="CA279" i="1"/>
  <c r="Z280" i="1"/>
  <c r="AA280" i="1"/>
  <c r="AB280" i="1"/>
  <c r="AC280" i="1"/>
  <c r="AD280" i="1"/>
  <c r="AE280" i="1"/>
  <c r="AF280" i="1"/>
  <c r="AG280" i="1"/>
  <c r="AH280" i="1"/>
  <c r="AI280" i="1"/>
  <c r="AJ280" i="1"/>
  <c r="AK280" i="1"/>
  <c r="BH280" i="1"/>
  <c r="BI280" i="1"/>
  <c r="BJ280" i="1"/>
  <c r="BK280" i="1"/>
  <c r="BL280" i="1"/>
  <c r="BM280" i="1"/>
  <c r="BN280" i="1"/>
  <c r="BO280" i="1"/>
  <c r="BP280" i="1"/>
  <c r="BQ280" i="1"/>
  <c r="BT280" i="1" s="1"/>
  <c r="BY280" i="1"/>
  <c r="BZ280" i="1"/>
  <c r="CA280" i="1"/>
  <c r="Z281" i="1"/>
  <c r="AA281" i="1"/>
  <c r="AB281" i="1"/>
  <c r="AC281" i="1"/>
  <c r="AD281" i="1"/>
  <c r="AE281" i="1"/>
  <c r="AF281" i="1"/>
  <c r="AG281" i="1"/>
  <c r="AH281" i="1"/>
  <c r="AI281" i="1"/>
  <c r="AJ281" i="1"/>
  <c r="AK281" i="1"/>
  <c r="BH281" i="1"/>
  <c r="BI281" i="1"/>
  <c r="BJ281" i="1"/>
  <c r="BK281" i="1"/>
  <c r="BL281" i="1"/>
  <c r="BM281" i="1"/>
  <c r="BN281" i="1"/>
  <c r="BO281" i="1"/>
  <c r="BP281" i="1"/>
  <c r="BQ281" i="1"/>
  <c r="BT281" i="1" s="1"/>
  <c r="BY281" i="1"/>
  <c r="BZ281" i="1"/>
  <c r="CA281" i="1"/>
  <c r="Z282" i="1"/>
  <c r="AA282" i="1"/>
  <c r="AB282" i="1"/>
  <c r="AC282" i="1"/>
  <c r="AD282" i="1"/>
  <c r="AE282" i="1"/>
  <c r="AF282" i="1"/>
  <c r="AG282" i="1"/>
  <c r="AH282" i="1"/>
  <c r="AI282" i="1"/>
  <c r="AJ282" i="1"/>
  <c r="AK282" i="1"/>
  <c r="BH282" i="1"/>
  <c r="BI282" i="1"/>
  <c r="BJ282" i="1"/>
  <c r="BK282" i="1"/>
  <c r="BL282" i="1"/>
  <c r="BM282" i="1"/>
  <c r="BN282" i="1"/>
  <c r="BO282" i="1"/>
  <c r="BP282" i="1"/>
  <c r="BQ282" i="1"/>
  <c r="BT282" i="1" s="1"/>
  <c r="BY282" i="1"/>
  <c r="BZ282" i="1"/>
  <c r="CA282" i="1"/>
  <c r="Z283" i="1"/>
  <c r="AA283" i="1"/>
  <c r="AB283" i="1"/>
  <c r="AC283" i="1"/>
  <c r="AD283" i="1"/>
  <c r="AE283" i="1"/>
  <c r="AF283" i="1"/>
  <c r="AG283" i="1"/>
  <c r="AH283" i="1"/>
  <c r="AI283" i="1"/>
  <c r="AJ283" i="1"/>
  <c r="AK283" i="1"/>
  <c r="BH283" i="1"/>
  <c r="BI283" i="1"/>
  <c r="BJ283" i="1"/>
  <c r="BK283" i="1"/>
  <c r="BL283" i="1"/>
  <c r="BM283" i="1"/>
  <c r="BN283" i="1"/>
  <c r="BO283" i="1"/>
  <c r="BP283" i="1"/>
  <c r="BQ283" i="1"/>
  <c r="BT283" i="1" s="1"/>
  <c r="BY283" i="1"/>
  <c r="BZ283" i="1"/>
  <c r="CA283" i="1"/>
  <c r="Z284" i="1"/>
  <c r="AA284" i="1"/>
  <c r="AB284" i="1"/>
  <c r="AC284" i="1"/>
  <c r="AD284" i="1"/>
  <c r="AE284" i="1"/>
  <c r="AF284" i="1"/>
  <c r="AG284" i="1"/>
  <c r="AH284" i="1"/>
  <c r="AI284" i="1"/>
  <c r="AJ284" i="1"/>
  <c r="AK284" i="1"/>
  <c r="BH284" i="1"/>
  <c r="BI284" i="1"/>
  <c r="BJ284" i="1"/>
  <c r="BK284" i="1"/>
  <c r="BL284" i="1"/>
  <c r="BM284" i="1"/>
  <c r="BN284" i="1"/>
  <c r="BO284" i="1"/>
  <c r="BP284" i="1"/>
  <c r="BQ284" i="1"/>
  <c r="BT284" i="1" s="1"/>
  <c r="BY284" i="1"/>
  <c r="BZ284" i="1"/>
  <c r="CA284" i="1"/>
  <c r="Z285" i="1"/>
  <c r="AA285" i="1"/>
  <c r="AB285" i="1"/>
  <c r="AC285" i="1"/>
  <c r="AD285" i="1"/>
  <c r="AE285" i="1"/>
  <c r="AF285" i="1"/>
  <c r="AG285" i="1"/>
  <c r="AH285" i="1"/>
  <c r="AI285" i="1"/>
  <c r="AJ285" i="1"/>
  <c r="AK285" i="1"/>
  <c r="BH285" i="1"/>
  <c r="BI285" i="1"/>
  <c r="BJ285" i="1"/>
  <c r="BK285" i="1"/>
  <c r="BL285" i="1"/>
  <c r="BM285" i="1"/>
  <c r="BN285" i="1"/>
  <c r="BO285" i="1"/>
  <c r="BP285" i="1"/>
  <c r="BQ285" i="1"/>
  <c r="BT285" i="1" s="1"/>
  <c r="BY285" i="1"/>
  <c r="BZ285" i="1"/>
  <c r="CA285" i="1"/>
  <c r="Z286" i="1"/>
  <c r="AA286" i="1"/>
  <c r="AB286" i="1"/>
  <c r="AC286" i="1"/>
  <c r="AD286" i="1"/>
  <c r="AE286" i="1"/>
  <c r="AF286" i="1"/>
  <c r="AG286" i="1"/>
  <c r="AH286" i="1"/>
  <c r="AI286" i="1"/>
  <c r="AJ286" i="1"/>
  <c r="AK286" i="1"/>
  <c r="BH286" i="1"/>
  <c r="BI286" i="1"/>
  <c r="BJ286" i="1"/>
  <c r="BK286" i="1"/>
  <c r="BL286" i="1"/>
  <c r="BM286" i="1"/>
  <c r="BN286" i="1"/>
  <c r="BO286" i="1"/>
  <c r="BP286" i="1"/>
  <c r="BQ286" i="1"/>
  <c r="BT286" i="1" s="1"/>
  <c r="BY286" i="1"/>
  <c r="BZ286" i="1"/>
  <c r="CA286" i="1"/>
  <c r="Z287" i="1"/>
  <c r="AA287" i="1"/>
  <c r="AB287" i="1"/>
  <c r="AC287" i="1"/>
  <c r="AD287" i="1"/>
  <c r="AE287" i="1"/>
  <c r="AF287" i="1"/>
  <c r="AG287" i="1"/>
  <c r="AH287" i="1"/>
  <c r="AI287" i="1"/>
  <c r="AJ287" i="1"/>
  <c r="AK287" i="1"/>
  <c r="BH287" i="1"/>
  <c r="BI287" i="1"/>
  <c r="BJ287" i="1"/>
  <c r="BK287" i="1"/>
  <c r="BL287" i="1"/>
  <c r="BM287" i="1"/>
  <c r="BN287" i="1"/>
  <c r="BO287" i="1"/>
  <c r="BP287" i="1"/>
  <c r="BQ287" i="1"/>
  <c r="BT287" i="1" s="1"/>
  <c r="BY287" i="1"/>
  <c r="BZ287" i="1"/>
  <c r="CA287" i="1"/>
  <c r="Z288" i="1"/>
  <c r="AA288" i="1"/>
  <c r="AB288" i="1"/>
  <c r="AC288" i="1"/>
  <c r="AD288" i="1"/>
  <c r="AE288" i="1"/>
  <c r="AF288" i="1"/>
  <c r="AG288" i="1"/>
  <c r="AH288" i="1"/>
  <c r="AI288" i="1"/>
  <c r="AJ288" i="1"/>
  <c r="AK288" i="1"/>
  <c r="BH288" i="1"/>
  <c r="BI288" i="1"/>
  <c r="BJ288" i="1"/>
  <c r="BK288" i="1"/>
  <c r="BL288" i="1"/>
  <c r="BM288" i="1"/>
  <c r="BN288" i="1"/>
  <c r="BO288" i="1"/>
  <c r="BP288" i="1"/>
  <c r="BQ288" i="1"/>
  <c r="BT288" i="1" s="1"/>
  <c r="BY288" i="1"/>
  <c r="BZ288" i="1"/>
  <c r="CA288" i="1"/>
  <c r="Z289" i="1"/>
  <c r="AA289" i="1"/>
  <c r="AB289" i="1"/>
  <c r="AC289" i="1"/>
  <c r="AD289" i="1"/>
  <c r="AE289" i="1"/>
  <c r="AF289" i="1"/>
  <c r="AG289" i="1"/>
  <c r="AH289" i="1"/>
  <c r="AI289" i="1"/>
  <c r="AJ289" i="1"/>
  <c r="AK289" i="1"/>
  <c r="BH289" i="1"/>
  <c r="BI289" i="1"/>
  <c r="BJ289" i="1"/>
  <c r="BK289" i="1"/>
  <c r="BL289" i="1"/>
  <c r="BM289" i="1"/>
  <c r="BN289" i="1"/>
  <c r="BO289" i="1"/>
  <c r="BP289" i="1"/>
  <c r="BQ289" i="1"/>
  <c r="BT289" i="1" s="1"/>
  <c r="BY289" i="1"/>
  <c r="BZ289" i="1"/>
  <c r="CA289" i="1"/>
  <c r="W290" i="1"/>
  <c r="Z290" i="1"/>
  <c r="AA290" i="1"/>
  <c r="AB290" i="1"/>
  <c r="AC290" i="1"/>
  <c r="AD290" i="1"/>
  <c r="AE290" i="1"/>
  <c r="AF290" i="1"/>
  <c r="AG290" i="1"/>
  <c r="AH290" i="1"/>
  <c r="AI290" i="1"/>
  <c r="AJ290" i="1"/>
  <c r="AK290" i="1"/>
  <c r="BH290" i="1"/>
  <c r="BI290" i="1"/>
  <c r="BJ290" i="1"/>
  <c r="BK290" i="1"/>
  <c r="BL290" i="1"/>
  <c r="BM290" i="1"/>
  <c r="BN290" i="1"/>
  <c r="BO290" i="1"/>
  <c r="BP290" i="1"/>
  <c r="BQ290" i="1"/>
  <c r="BT290" i="1" s="1"/>
  <c r="BY290" i="1"/>
  <c r="BZ290" i="1"/>
  <c r="CA290" i="1"/>
  <c r="Z291" i="1"/>
  <c r="AA291" i="1"/>
  <c r="AB291" i="1"/>
  <c r="AC291" i="1"/>
  <c r="AD291" i="1"/>
  <c r="AE291" i="1"/>
  <c r="AF291" i="1"/>
  <c r="AG291" i="1"/>
  <c r="AH291" i="1"/>
  <c r="AI291" i="1"/>
  <c r="AJ291" i="1"/>
  <c r="AK291" i="1"/>
  <c r="BH291" i="1"/>
  <c r="BI291" i="1"/>
  <c r="BJ291" i="1"/>
  <c r="BK291" i="1"/>
  <c r="BL291" i="1"/>
  <c r="BM291" i="1"/>
  <c r="BN291" i="1"/>
  <c r="BO291" i="1"/>
  <c r="BP291" i="1"/>
  <c r="BQ291" i="1"/>
  <c r="BT291" i="1" s="1"/>
  <c r="BY291" i="1"/>
  <c r="BZ291" i="1"/>
  <c r="CA291" i="1"/>
  <c r="Z292" i="1"/>
  <c r="AA292" i="1"/>
  <c r="AB292" i="1"/>
  <c r="AC292" i="1"/>
  <c r="AD292" i="1"/>
  <c r="AE292" i="1"/>
  <c r="AF292" i="1"/>
  <c r="AG292" i="1"/>
  <c r="AH292" i="1"/>
  <c r="AI292" i="1"/>
  <c r="AJ292" i="1"/>
  <c r="AK292" i="1"/>
  <c r="BH292" i="1"/>
  <c r="BI292" i="1"/>
  <c r="BJ292" i="1"/>
  <c r="BK292" i="1"/>
  <c r="BL292" i="1"/>
  <c r="BM292" i="1"/>
  <c r="BN292" i="1"/>
  <c r="BO292" i="1"/>
  <c r="BP292" i="1"/>
  <c r="BQ292" i="1"/>
  <c r="BT292" i="1" s="1"/>
  <c r="BY292" i="1"/>
  <c r="BZ292" i="1"/>
  <c r="CA292" i="1"/>
  <c r="Z293" i="1"/>
  <c r="AA293" i="1"/>
  <c r="AB293" i="1"/>
  <c r="AC293" i="1"/>
  <c r="AD293" i="1"/>
  <c r="AE293" i="1"/>
  <c r="AF293" i="1"/>
  <c r="AG293" i="1"/>
  <c r="AH293" i="1"/>
  <c r="AI293" i="1"/>
  <c r="AJ293" i="1"/>
  <c r="AK293" i="1"/>
  <c r="BH293" i="1"/>
  <c r="BI293" i="1"/>
  <c r="BJ293" i="1"/>
  <c r="BK293" i="1"/>
  <c r="BL293" i="1"/>
  <c r="BM293" i="1"/>
  <c r="BN293" i="1"/>
  <c r="BO293" i="1"/>
  <c r="BP293" i="1"/>
  <c r="BQ293" i="1"/>
  <c r="BT293" i="1" s="1"/>
  <c r="BY293" i="1"/>
  <c r="BZ293" i="1"/>
  <c r="CA293" i="1"/>
  <c r="Z294" i="1"/>
  <c r="AA294" i="1"/>
  <c r="AB294" i="1"/>
  <c r="AC294" i="1"/>
  <c r="AD294" i="1"/>
  <c r="AE294" i="1"/>
  <c r="AF294" i="1"/>
  <c r="AG294" i="1"/>
  <c r="AH294" i="1"/>
  <c r="AI294" i="1"/>
  <c r="AJ294" i="1"/>
  <c r="AK294" i="1"/>
  <c r="BH294" i="1"/>
  <c r="BI294" i="1"/>
  <c r="BJ294" i="1"/>
  <c r="BK294" i="1"/>
  <c r="BL294" i="1"/>
  <c r="BM294" i="1"/>
  <c r="BN294" i="1"/>
  <c r="BO294" i="1"/>
  <c r="BP294" i="1"/>
  <c r="BQ294" i="1"/>
  <c r="BT294" i="1" s="1"/>
  <c r="BY294" i="1"/>
  <c r="BZ294" i="1"/>
  <c r="CA294" i="1"/>
  <c r="Z295" i="1"/>
  <c r="AA295" i="1"/>
  <c r="AB295" i="1"/>
  <c r="AC295" i="1"/>
  <c r="AD295" i="1"/>
  <c r="AE295" i="1"/>
  <c r="AF295" i="1"/>
  <c r="AG295" i="1"/>
  <c r="AH295" i="1"/>
  <c r="AI295" i="1"/>
  <c r="AJ295" i="1"/>
  <c r="AK295" i="1"/>
  <c r="BH295" i="1"/>
  <c r="BI295" i="1"/>
  <c r="BJ295" i="1"/>
  <c r="BK295" i="1"/>
  <c r="BL295" i="1"/>
  <c r="BM295" i="1"/>
  <c r="BN295" i="1"/>
  <c r="BO295" i="1"/>
  <c r="BP295" i="1"/>
  <c r="BQ295" i="1"/>
  <c r="BT295" i="1" s="1"/>
  <c r="BY295" i="1"/>
  <c r="BZ295" i="1"/>
  <c r="CA295" i="1"/>
  <c r="Z296" i="1"/>
  <c r="AA296" i="1"/>
  <c r="AB296" i="1"/>
  <c r="AC296" i="1"/>
  <c r="AD296" i="1"/>
  <c r="AE296" i="1"/>
  <c r="AF296" i="1"/>
  <c r="AG296" i="1"/>
  <c r="AH296" i="1"/>
  <c r="AI296" i="1"/>
  <c r="AJ296" i="1"/>
  <c r="AK296" i="1"/>
  <c r="BH296" i="1"/>
  <c r="BI296" i="1"/>
  <c r="BJ296" i="1"/>
  <c r="BK296" i="1"/>
  <c r="BL296" i="1"/>
  <c r="BM296" i="1"/>
  <c r="BN296" i="1"/>
  <c r="BO296" i="1"/>
  <c r="BP296" i="1"/>
  <c r="BQ296" i="1"/>
  <c r="BT296" i="1" s="1"/>
  <c r="BY296" i="1"/>
  <c r="BZ296" i="1"/>
  <c r="CA296" i="1"/>
  <c r="Z297" i="1"/>
  <c r="AA297" i="1"/>
  <c r="AB297" i="1"/>
  <c r="AC297" i="1"/>
  <c r="AD297" i="1"/>
  <c r="AE297" i="1"/>
  <c r="AF297" i="1"/>
  <c r="AG297" i="1"/>
  <c r="AH297" i="1"/>
  <c r="AI297" i="1"/>
  <c r="AJ297" i="1"/>
  <c r="AK297" i="1"/>
  <c r="BH297" i="1"/>
  <c r="BI297" i="1"/>
  <c r="BJ297" i="1"/>
  <c r="BK297" i="1"/>
  <c r="BL297" i="1"/>
  <c r="BM297" i="1"/>
  <c r="BN297" i="1"/>
  <c r="BO297" i="1"/>
  <c r="BP297" i="1"/>
  <c r="BQ297" i="1"/>
  <c r="BT297" i="1" s="1"/>
  <c r="BY297" i="1"/>
  <c r="BZ297" i="1"/>
  <c r="CA297" i="1"/>
  <c r="Z298" i="1"/>
  <c r="AA298" i="1"/>
  <c r="AB298" i="1"/>
  <c r="AC298" i="1"/>
  <c r="AD298" i="1"/>
  <c r="AE298" i="1"/>
  <c r="AF298" i="1"/>
  <c r="AG298" i="1"/>
  <c r="AH298" i="1"/>
  <c r="AI298" i="1"/>
  <c r="AJ298" i="1"/>
  <c r="AK298" i="1"/>
  <c r="BH298" i="1"/>
  <c r="BI298" i="1"/>
  <c r="BJ298" i="1"/>
  <c r="BK298" i="1"/>
  <c r="BL298" i="1"/>
  <c r="BM298" i="1"/>
  <c r="BN298" i="1"/>
  <c r="BO298" i="1"/>
  <c r="BP298" i="1"/>
  <c r="BQ298" i="1"/>
  <c r="BT298" i="1" s="1"/>
  <c r="BY298" i="1"/>
  <c r="BZ298" i="1"/>
  <c r="CA298" i="1"/>
  <c r="Z299" i="1"/>
  <c r="AA299" i="1"/>
  <c r="AB299" i="1"/>
  <c r="AC299" i="1"/>
  <c r="AD299" i="1"/>
  <c r="AE299" i="1"/>
  <c r="AF299" i="1"/>
  <c r="AG299" i="1"/>
  <c r="AH299" i="1"/>
  <c r="AI299" i="1"/>
  <c r="AJ299" i="1"/>
  <c r="AK299" i="1"/>
  <c r="BH299" i="1"/>
  <c r="BI299" i="1"/>
  <c r="BJ299" i="1"/>
  <c r="BK299" i="1"/>
  <c r="BL299" i="1"/>
  <c r="BM299" i="1"/>
  <c r="BN299" i="1"/>
  <c r="BO299" i="1"/>
  <c r="BP299" i="1"/>
  <c r="BQ299" i="1"/>
  <c r="BT299" i="1" s="1"/>
  <c r="BY299" i="1"/>
  <c r="BZ299" i="1"/>
  <c r="CA299" i="1"/>
  <c r="Z300" i="1"/>
  <c r="AA300" i="1"/>
  <c r="AB300" i="1"/>
  <c r="AC300" i="1"/>
  <c r="AD300" i="1"/>
  <c r="AE300" i="1"/>
  <c r="AF300" i="1"/>
  <c r="AG300" i="1"/>
  <c r="AH300" i="1"/>
  <c r="AI300" i="1"/>
  <c r="AJ300" i="1"/>
  <c r="AK300" i="1"/>
  <c r="BH300" i="1"/>
  <c r="BI300" i="1"/>
  <c r="BJ300" i="1"/>
  <c r="BK300" i="1"/>
  <c r="BL300" i="1"/>
  <c r="BM300" i="1"/>
  <c r="BN300" i="1"/>
  <c r="BO300" i="1"/>
  <c r="BP300" i="1"/>
  <c r="BQ300" i="1"/>
  <c r="BT300" i="1" s="1"/>
  <c r="BY300" i="1"/>
  <c r="BZ300" i="1"/>
  <c r="CA300" i="1"/>
  <c r="W191" i="1"/>
  <c r="BV25" i="1"/>
  <c r="BE22" i="1" l="1"/>
  <c r="AV274" i="1"/>
  <c r="AV266" i="1"/>
  <c r="AV258" i="1"/>
  <c r="AV250" i="1"/>
  <c r="AV242" i="1"/>
  <c r="AV234" i="1"/>
  <c r="AV218" i="1"/>
  <c r="AV210" i="1"/>
  <c r="AV202" i="1"/>
  <c r="AV194" i="1"/>
  <c r="AV186" i="1"/>
  <c r="AV178" i="1"/>
  <c r="AV170" i="1"/>
  <c r="AV91" i="1"/>
  <c r="AV83" i="1"/>
  <c r="AV75" i="1"/>
  <c r="AV67" i="1"/>
  <c r="AV59" i="1"/>
  <c r="AV51" i="1"/>
  <c r="AV43" i="1"/>
  <c r="AV35" i="1"/>
  <c r="AV27" i="1"/>
  <c r="AV9" i="1"/>
  <c r="AV297" i="1"/>
  <c r="AV282" i="1"/>
  <c r="AV284" i="1"/>
  <c r="AV220" i="1"/>
  <c r="AV212" i="1"/>
  <c r="AV283" i="1"/>
  <c r="AV275" i="1"/>
  <c r="AV259" i="1"/>
  <c r="AV251" i="1"/>
  <c r="AV243" i="1"/>
  <c r="AV235" i="1"/>
  <c r="AV227" i="1"/>
  <c r="AV211" i="1"/>
  <c r="AV203" i="1"/>
  <c r="AV195" i="1"/>
  <c r="AV179" i="1"/>
  <c r="AV288" i="1"/>
  <c r="AV264" i="1"/>
  <c r="AV256" i="1"/>
  <c r="AV248" i="1"/>
  <c r="AV240" i="1"/>
  <c r="AV232" i="1"/>
  <c r="AV224" i="1"/>
  <c r="AV216" i="1"/>
  <c r="AV208" i="1"/>
  <c r="AV200" i="1"/>
  <c r="AV192" i="1"/>
  <c r="AV184" i="1"/>
  <c r="AV176" i="1"/>
  <c r="AV168" i="1"/>
  <c r="AV89" i="1"/>
  <c r="AV81" i="1"/>
  <c r="AV73" i="1"/>
  <c r="AV65" i="1"/>
  <c r="AV57" i="1"/>
  <c r="AV49" i="1"/>
  <c r="AV41" i="1"/>
  <c r="AV33" i="1"/>
  <c r="AV25" i="1"/>
  <c r="AV22" i="1"/>
  <c r="AV14" i="1"/>
  <c r="AV241" i="1"/>
  <c r="AV193" i="1"/>
  <c r="AV177" i="1"/>
  <c r="AV58" i="1"/>
  <c r="AV34" i="1"/>
  <c r="AV294" i="1"/>
  <c r="AV287" i="1"/>
  <c r="AV279" i="1"/>
  <c r="AV271" i="1"/>
  <c r="AV263" i="1"/>
  <c r="AV255" i="1"/>
  <c r="AV247" i="1"/>
  <c r="AV239" i="1"/>
  <c r="AV231" i="1"/>
  <c r="AV223" i="1"/>
  <c r="AV215" i="1"/>
  <c r="AV207" i="1"/>
  <c r="AV199" i="1"/>
  <c r="AV191" i="1"/>
  <c r="AV183" i="1"/>
  <c r="AV175" i="1"/>
  <c r="AV167" i="1"/>
  <c r="AV88" i="1"/>
  <c r="AV80" i="1"/>
  <c r="AV72" i="1"/>
  <c r="AV64" i="1"/>
  <c r="AV56" i="1"/>
  <c r="AV48" i="1"/>
  <c r="AV40" i="1"/>
  <c r="AV28" i="1"/>
  <c r="AV17" i="1"/>
  <c r="AV296" i="1"/>
  <c r="AV257" i="1"/>
  <c r="AV249" i="1"/>
  <c r="AV201" i="1"/>
  <c r="AV74" i="1"/>
  <c r="AV50" i="1"/>
  <c r="AV11" i="1"/>
  <c r="AV293" i="1"/>
  <c r="AV286" i="1"/>
  <c r="AV278" i="1"/>
  <c r="AV270" i="1"/>
  <c r="AV262" i="1"/>
  <c r="AV254" i="1"/>
  <c r="AV246" i="1"/>
  <c r="AV238" i="1"/>
  <c r="AV230" i="1"/>
  <c r="AV222" i="1"/>
  <c r="AV214" i="1"/>
  <c r="AV206" i="1"/>
  <c r="AV198" i="1"/>
  <c r="AV190" i="1"/>
  <c r="AV182" i="1"/>
  <c r="AV174" i="1"/>
  <c r="AV166" i="1"/>
  <c r="AV87" i="1"/>
  <c r="AV79" i="1"/>
  <c r="AV71" i="1"/>
  <c r="AV63" i="1"/>
  <c r="AV55" i="1"/>
  <c r="AV47" i="1"/>
  <c r="AV39" i="1"/>
  <c r="AV31" i="1"/>
  <c r="AV23" i="1"/>
  <c r="AV20" i="1"/>
  <c r="AV12" i="1"/>
  <c r="AV289" i="1"/>
  <c r="AV265" i="1"/>
  <c r="AV233" i="1"/>
  <c r="AV209" i="1"/>
  <c r="AV169" i="1"/>
  <c r="AV90" i="1"/>
  <c r="AV82" i="1"/>
  <c r="AV300" i="1"/>
  <c r="AV292" i="1"/>
  <c r="AV285" i="1"/>
  <c r="AV277" i="1"/>
  <c r="AV269" i="1"/>
  <c r="AV261" i="1"/>
  <c r="AV253" i="1"/>
  <c r="AV245" i="1"/>
  <c r="AV237" i="1"/>
  <c r="AV229" i="1"/>
  <c r="AV226" i="1"/>
  <c r="AV221" i="1"/>
  <c r="AV213" i="1"/>
  <c r="AV205" i="1"/>
  <c r="AV197" i="1"/>
  <c r="AV189" i="1"/>
  <c r="AV181" i="1"/>
  <c r="AV173" i="1"/>
  <c r="AV165" i="1"/>
  <c r="AV86" i="1"/>
  <c r="AV78" i="1"/>
  <c r="AV70" i="1"/>
  <c r="AV62" i="1"/>
  <c r="AV54" i="1"/>
  <c r="AV46" i="1"/>
  <c r="AV38" i="1"/>
  <c r="AV26" i="1"/>
  <c r="AV16" i="1"/>
  <c r="AV15" i="1"/>
  <c r="AV8" i="1"/>
  <c r="AV281" i="1"/>
  <c r="AV225" i="1"/>
  <c r="AV217" i="1"/>
  <c r="AV30" i="1"/>
  <c r="AV19" i="1"/>
  <c r="AV295" i="1"/>
  <c r="AV280" i="1"/>
  <c r="AV299" i="1"/>
  <c r="AV291" i="1"/>
  <c r="AV276" i="1"/>
  <c r="AV268" i="1"/>
  <c r="AV260" i="1"/>
  <c r="AV252" i="1"/>
  <c r="AV244" i="1"/>
  <c r="AV236" i="1"/>
  <c r="AV228" i="1"/>
  <c r="AV204" i="1"/>
  <c r="AV196" i="1"/>
  <c r="AV188" i="1"/>
  <c r="AV180" i="1"/>
  <c r="AV172" i="1"/>
  <c r="AV93" i="1"/>
  <c r="AV85" i="1"/>
  <c r="AV77" i="1"/>
  <c r="AV69" i="1"/>
  <c r="AV61" i="1"/>
  <c r="AV53" i="1"/>
  <c r="AV45" i="1"/>
  <c r="AV37" i="1"/>
  <c r="AV29" i="1"/>
  <c r="AV18" i="1"/>
  <c r="AV10" i="1"/>
  <c r="AV273" i="1"/>
  <c r="AV185" i="1"/>
  <c r="AV66" i="1"/>
  <c r="AV42" i="1"/>
  <c r="AV272" i="1"/>
  <c r="AV298" i="1"/>
  <c r="AV290" i="1"/>
  <c r="AV267" i="1"/>
  <c r="AV219" i="1"/>
  <c r="AV187" i="1"/>
  <c r="AV171" i="1"/>
  <c r="AV92" i="1"/>
  <c r="AV84" i="1"/>
  <c r="AV76" i="1"/>
  <c r="AV68" i="1"/>
  <c r="AV60" i="1"/>
  <c r="AV52" i="1"/>
  <c r="AV44" i="1"/>
  <c r="AV36" i="1"/>
  <c r="AV32" i="1"/>
  <c r="AV24" i="1"/>
  <c r="AV21" i="1"/>
  <c r="AV13" i="1"/>
  <c r="AO297" i="1"/>
  <c r="AX297" i="1" s="1"/>
  <c r="AO282" i="1"/>
  <c r="AX282" i="1" s="1"/>
  <c r="AO274" i="1"/>
  <c r="AX274" i="1" s="1"/>
  <c r="AO266" i="1"/>
  <c r="AX266" i="1" s="1"/>
  <c r="AO258" i="1"/>
  <c r="AX258" i="1" s="1"/>
  <c r="AO250" i="1"/>
  <c r="AX250" i="1" s="1"/>
  <c r="AO242" i="1"/>
  <c r="AX242" i="1" s="1"/>
  <c r="AO234" i="1"/>
  <c r="AX234" i="1" s="1"/>
  <c r="AO226" i="1"/>
  <c r="AX226" i="1" s="1"/>
  <c r="AO218" i="1"/>
  <c r="AX218" i="1" s="1"/>
  <c r="AO210" i="1"/>
  <c r="AX210" i="1" s="1"/>
  <c r="AO202" i="1"/>
  <c r="AX202" i="1" s="1"/>
  <c r="AO194" i="1"/>
  <c r="AX194" i="1" s="1"/>
  <c r="AO186" i="1"/>
  <c r="AX186" i="1" s="1"/>
  <c r="AO178" i="1"/>
  <c r="AX178" i="1" s="1"/>
  <c r="AO170" i="1"/>
  <c r="AX170" i="1" s="1"/>
  <c r="AO91" i="1"/>
  <c r="AX91" i="1" s="1"/>
  <c r="AO75" i="1"/>
  <c r="AX75" i="1" s="1"/>
  <c r="AO67" i="1"/>
  <c r="AX67" i="1" s="1"/>
  <c r="AO59" i="1"/>
  <c r="AX59" i="1" s="1"/>
  <c r="AO51" i="1"/>
  <c r="AX51" i="1" s="1"/>
  <c r="AO43" i="1"/>
  <c r="AX43" i="1" s="1"/>
  <c r="AO35" i="1"/>
  <c r="AX35" i="1" s="1"/>
  <c r="AO265" i="1"/>
  <c r="AX265" i="1" s="1"/>
  <c r="AO233" i="1"/>
  <c r="AX233" i="1" s="1"/>
  <c r="AO169" i="1"/>
  <c r="AX169" i="1" s="1"/>
  <c r="AO82" i="1"/>
  <c r="AX82" i="1" s="1"/>
  <c r="AO66" i="1"/>
  <c r="AX66" i="1" s="1"/>
  <c r="AO50" i="1"/>
  <c r="AX50" i="1" s="1"/>
  <c r="AO264" i="1"/>
  <c r="AX264" i="1" s="1"/>
  <c r="AO224" i="1"/>
  <c r="AX224" i="1" s="1"/>
  <c r="AO89" i="1"/>
  <c r="AX89" i="1" s="1"/>
  <c r="AO257" i="1"/>
  <c r="AX257" i="1" s="1"/>
  <c r="AO217" i="1"/>
  <c r="AX217" i="1" s="1"/>
  <c r="AO193" i="1"/>
  <c r="AX193" i="1" s="1"/>
  <c r="AO177" i="1"/>
  <c r="AX177" i="1" s="1"/>
  <c r="AO256" i="1"/>
  <c r="AX256" i="1" s="1"/>
  <c r="AO200" i="1"/>
  <c r="AX200" i="1" s="1"/>
  <c r="AO192" i="1"/>
  <c r="AX192" i="1" s="1"/>
  <c r="AO176" i="1"/>
  <c r="AX176" i="1" s="1"/>
  <c r="AO168" i="1"/>
  <c r="AX168" i="1" s="1"/>
  <c r="AO65" i="1"/>
  <c r="AX65" i="1" s="1"/>
  <c r="AO49" i="1"/>
  <c r="AX49" i="1" s="1"/>
  <c r="AO247" i="1"/>
  <c r="AX247" i="1" s="1"/>
  <c r="AO239" i="1"/>
  <c r="AX239" i="1" s="1"/>
  <c r="AO231" i="1"/>
  <c r="AX231" i="1" s="1"/>
  <c r="AO223" i="1"/>
  <c r="AX223" i="1" s="1"/>
  <c r="AO215" i="1"/>
  <c r="AX215" i="1" s="1"/>
  <c r="AO207" i="1"/>
  <c r="AX207" i="1" s="1"/>
  <c r="AO199" i="1"/>
  <c r="AX199" i="1" s="1"/>
  <c r="AO183" i="1"/>
  <c r="AX183" i="1" s="1"/>
  <c r="AO167" i="1"/>
  <c r="AX167" i="1" s="1"/>
  <c r="AO88" i="1"/>
  <c r="AX88" i="1" s="1"/>
  <c r="AO80" i="1"/>
  <c r="AX80" i="1" s="1"/>
  <c r="AO72" i="1"/>
  <c r="AX72" i="1" s="1"/>
  <c r="AO64" i="1"/>
  <c r="AX64" i="1" s="1"/>
  <c r="AO56" i="1"/>
  <c r="AX56" i="1" s="1"/>
  <c r="AO48" i="1"/>
  <c r="AX48" i="1" s="1"/>
  <c r="AO40" i="1"/>
  <c r="AX40" i="1" s="1"/>
  <c r="AO90" i="1"/>
  <c r="AX90" i="1" s="1"/>
  <c r="AO280" i="1"/>
  <c r="AX280" i="1" s="1"/>
  <c r="AO272" i="1"/>
  <c r="AX272" i="1" s="1"/>
  <c r="AO216" i="1"/>
  <c r="AX216" i="1" s="1"/>
  <c r="AO294" i="1"/>
  <c r="AX294" i="1" s="1"/>
  <c r="AO279" i="1"/>
  <c r="AX279" i="1" s="1"/>
  <c r="AO286" i="1"/>
  <c r="AX286" i="1" s="1"/>
  <c r="AO246" i="1"/>
  <c r="AX246" i="1" s="1"/>
  <c r="AO230" i="1"/>
  <c r="AX230" i="1" s="1"/>
  <c r="AO206" i="1"/>
  <c r="AX206" i="1" s="1"/>
  <c r="AO198" i="1"/>
  <c r="AX198" i="1" s="1"/>
  <c r="AO190" i="1"/>
  <c r="AX190" i="1" s="1"/>
  <c r="AO182" i="1"/>
  <c r="AX182" i="1" s="1"/>
  <c r="AO174" i="1"/>
  <c r="AX174" i="1" s="1"/>
  <c r="AO166" i="1"/>
  <c r="AX166" i="1" s="1"/>
  <c r="AO87" i="1"/>
  <c r="AX87" i="1" s="1"/>
  <c r="AO71" i="1"/>
  <c r="AX71" i="1" s="1"/>
  <c r="AO63" i="1"/>
  <c r="AX63" i="1" s="1"/>
  <c r="AO55" i="1"/>
  <c r="AX55" i="1" s="1"/>
  <c r="AO47" i="1"/>
  <c r="AX47" i="1" s="1"/>
  <c r="AO39" i="1"/>
  <c r="AX39" i="1" s="1"/>
  <c r="AO296" i="1"/>
  <c r="AX296" i="1" s="1"/>
  <c r="AO289" i="1"/>
  <c r="AX289" i="1" s="1"/>
  <c r="AO249" i="1"/>
  <c r="AX249" i="1" s="1"/>
  <c r="AO209" i="1"/>
  <c r="AX209" i="1" s="1"/>
  <c r="AO201" i="1"/>
  <c r="AX201" i="1" s="1"/>
  <c r="AO295" i="1"/>
  <c r="AX295" i="1" s="1"/>
  <c r="AO288" i="1"/>
  <c r="AX288" i="1" s="1"/>
  <c r="AO248" i="1"/>
  <c r="AX248" i="1" s="1"/>
  <c r="AO184" i="1"/>
  <c r="AX184" i="1" s="1"/>
  <c r="AO57" i="1"/>
  <c r="AX57" i="1" s="1"/>
  <c r="AO263" i="1"/>
  <c r="AX263" i="1" s="1"/>
  <c r="AO278" i="1"/>
  <c r="AX278" i="1" s="1"/>
  <c r="AO254" i="1"/>
  <c r="AO238" i="1"/>
  <c r="AX238" i="1" s="1"/>
  <c r="AO269" i="1"/>
  <c r="AX269" i="1" s="1"/>
  <c r="AO253" i="1"/>
  <c r="AX253" i="1" s="1"/>
  <c r="AO229" i="1"/>
  <c r="AX229" i="1" s="1"/>
  <c r="AO213" i="1"/>
  <c r="AX213" i="1" s="1"/>
  <c r="AO205" i="1"/>
  <c r="AX205" i="1" s="1"/>
  <c r="AO189" i="1"/>
  <c r="AX189" i="1" s="1"/>
  <c r="AO165" i="1"/>
  <c r="AX165" i="1" s="1"/>
  <c r="AO70" i="1"/>
  <c r="AX70" i="1" s="1"/>
  <c r="AO62" i="1"/>
  <c r="AX62" i="1" s="1"/>
  <c r="AO54" i="1"/>
  <c r="AX54" i="1" s="1"/>
  <c r="AO46" i="1"/>
  <c r="AX46" i="1" s="1"/>
  <c r="AO38" i="1"/>
  <c r="AX38" i="1" s="1"/>
  <c r="AO225" i="1"/>
  <c r="AO74" i="1"/>
  <c r="AX74" i="1" s="1"/>
  <c r="AO34" i="1"/>
  <c r="AX34" i="1" s="1"/>
  <c r="AO208" i="1"/>
  <c r="AX208" i="1" s="1"/>
  <c r="AO73" i="1"/>
  <c r="AX73" i="1" s="1"/>
  <c r="AO255" i="1"/>
  <c r="AX255" i="1" s="1"/>
  <c r="AO222" i="1"/>
  <c r="AX222" i="1" s="1"/>
  <c r="AO214" i="1"/>
  <c r="AX214" i="1" s="1"/>
  <c r="AO292" i="1"/>
  <c r="AX292" i="1" s="1"/>
  <c r="AO285" i="1"/>
  <c r="AX285" i="1" s="1"/>
  <c r="AO277" i="1"/>
  <c r="AX277" i="1" s="1"/>
  <c r="AO261" i="1"/>
  <c r="AX261" i="1" s="1"/>
  <c r="AO245" i="1"/>
  <c r="AX245" i="1" s="1"/>
  <c r="AO237" i="1"/>
  <c r="AX237" i="1" s="1"/>
  <c r="AO221" i="1"/>
  <c r="AX221" i="1" s="1"/>
  <c r="AO197" i="1"/>
  <c r="AX197" i="1" s="1"/>
  <c r="AO181" i="1"/>
  <c r="AX181" i="1" s="1"/>
  <c r="AO173" i="1"/>
  <c r="AX173" i="1" s="1"/>
  <c r="AO86" i="1"/>
  <c r="AX86" i="1" s="1"/>
  <c r="AO78" i="1"/>
  <c r="AX78" i="1" s="1"/>
  <c r="AO284" i="1"/>
  <c r="AX284" i="1" s="1"/>
  <c r="AO276" i="1"/>
  <c r="AX276" i="1" s="1"/>
  <c r="AO268" i="1"/>
  <c r="AX268" i="1" s="1"/>
  <c r="AO260" i="1"/>
  <c r="AX260" i="1" s="1"/>
  <c r="AO252" i="1"/>
  <c r="AX252" i="1" s="1"/>
  <c r="AO244" i="1"/>
  <c r="AX244" i="1" s="1"/>
  <c r="AO236" i="1"/>
  <c r="AX236" i="1" s="1"/>
  <c r="AO228" i="1"/>
  <c r="AX228" i="1" s="1"/>
  <c r="AO220" i="1"/>
  <c r="AX220" i="1" s="1"/>
  <c r="AO212" i="1"/>
  <c r="AX212" i="1" s="1"/>
  <c r="AO204" i="1"/>
  <c r="AX204" i="1" s="1"/>
  <c r="AO196" i="1"/>
  <c r="AX196" i="1" s="1"/>
  <c r="AO188" i="1"/>
  <c r="AX188" i="1" s="1"/>
  <c r="AO180" i="1"/>
  <c r="AX180" i="1" s="1"/>
  <c r="AO172" i="1"/>
  <c r="AX172" i="1" s="1"/>
  <c r="AO93" i="1"/>
  <c r="AX93" i="1" s="1"/>
  <c r="AO77" i="1"/>
  <c r="AX77" i="1" s="1"/>
  <c r="AO69" i="1"/>
  <c r="AX69" i="1" s="1"/>
  <c r="AO61" i="1"/>
  <c r="AX61" i="1" s="1"/>
  <c r="AO53" i="1"/>
  <c r="AX53" i="1" s="1"/>
  <c r="AO45" i="1"/>
  <c r="AX45" i="1" s="1"/>
  <c r="AO37" i="1"/>
  <c r="AX37" i="1" s="1"/>
  <c r="AO281" i="1"/>
  <c r="AX281" i="1" s="1"/>
  <c r="AO273" i="1"/>
  <c r="AX273" i="1" s="1"/>
  <c r="AO241" i="1"/>
  <c r="AX241" i="1" s="1"/>
  <c r="AO185" i="1"/>
  <c r="AX185" i="1" s="1"/>
  <c r="AO58" i="1"/>
  <c r="AX58" i="1" s="1"/>
  <c r="AO42" i="1"/>
  <c r="AX42" i="1" s="1"/>
  <c r="AO240" i="1"/>
  <c r="AX240" i="1" s="1"/>
  <c r="AO232" i="1"/>
  <c r="AX232" i="1" s="1"/>
  <c r="AO41" i="1"/>
  <c r="AX41" i="1" s="1"/>
  <c r="AO293" i="1"/>
  <c r="AX293" i="1" s="1"/>
  <c r="AO270" i="1"/>
  <c r="AX270" i="1" s="1"/>
  <c r="AO262" i="1"/>
  <c r="AX262" i="1" s="1"/>
  <c r="AO300" i="1"/>
  <c r="AX300" i="1" s="1"/>
  <c r="AO298" i="1"/>
  <c r="AX298" i="1" s="1"/>
  <c r="AO290" i="1"/>
  <c r="AO275" i="1"/>
  <c r="AX275" i="1" s="1"/>
  <c r="AO259" i="1"/>
  <c r="AX259" i="1" s="1"/>
  <c r="AO251" i="1"/>
  <c r="AX251" i="1" s="1"/>
  <c r="AO243" i="1"/>
  <c r="AX243" i="1" s="1"/>
  <c r="AO235" i="1"/>
  <c r="AX235" i="1" s="1"/>
  <c r="AO227" i="1"/>
  <c r="AX227" i="1" s="1"/>
  <c r="AO219" i="1"/>
  <c r="AX219" i="1" s="1"/>
  <c r="AO211" i="1"/>
  <c r="AX211" i="1" s="1"/>
  <c r="AO203" i="1"/>
  <c r="AX203" i="1" s="1"/>
  <c r="AO195" i="1"/>
  <c r="AX195" i="1" s="1"/>
  <c r="AO187" i="1"/>
  <c r="AX187" i="1" s="1"/>
  <c r="AO179" i="1"/>
  <c r="AX179" i="1" s="1"/>
  <c r="AO171" i="1"/>
  <c r="AX171" i="1" s="1"/>
  <c r="AO92" i="1"/>
  <c r="AX92" i="1" s="1"/>
  <c r="AO84" i="1"/>
  <c r="AX84" i="1" s="1"/>
  <c r="AO76" i="1"/>
  <c r="AX76" i="1" s="1"/>
  <c r="AO68" i="1"/>
  <c r="AX68" i="1" s="1"/>
  <c r="AO60" i="1"/>
  <c r="AX60" i="1" s="1"/>
  <c r="AO52" i="1"/>
  <c r="AX52" i="1" s="1"/>
  <c r="AO44" i="1"/>
  <c r="AX44" i="1" s="1"/>
  <c r="AO36" i="1"/>
  <c r="AX36" i="1" s="1"/>
  <c r="AO85" i="1"/>
  <c r="AX85" i="1" s="1"/>
  <c r="AO267" i="1"/>
  <c r="AX267" i="1" s="1"/>
  <c r="AO299" i="1"/>
  <c r="AX299" i="1" s="1"/>
  <c r="AO283" i="1"/>
  <c r="AX283" i="1" s="1"/>
  <c r="AO81" i="1"/>
  <c r="AX81" i="1" s="1"/>
  <c r="AO291" i="1"/>
  <c r="AX291" i="1" s="1"/>
  <c r="AO83" i="1"/>
  <c r="AX83" i="1" s="1"/>
  <c r="AO287" i="1"/>
  <c r="AX287" i="1" s="1"/>
  <c r="AO271" i="1"/>
  <c r="AX271" i="1" s="1"/>
  <c r="AO191" i="1"/>
  <c r="AX191" i="1" s="1"/>
  <c r="AO175" i="1"/>
  <c r="AX175" i="1" s="1"/>
  <c r="AO79" i="1"/>
  <c r="AX79" i="1" s="1"/>
  <c r="AX19" i="1"/>
  <c r="AX22" i="1"/>
  <c r="AX10" i="1"/>
  <c r="AX14" i="1"/>
  <c r="AX17" i="1"/>
  <c r="AX9" i="1"/>
  <c r="AX11" i="1"/>
  <c r="AX20" i="1"/>
  <c r="AX12" i="1"/>
  <c r="AX15" i="1"/>
  <c r="AX18" i="1"/>
  <c r="AX21" i="1"/>
  <c r="AX13" i="1"/>
  <c r="AX16" i="1"/>
  <c r="AS24" i="1"/>
  <c r="AS26" i="1"/>
  <c r="AS11" i="1"/>
  <c r="AS16" i="1"/>
  <c r="AS31" i="1"/>
  <c r="AS28" i="1"/>
  <c r="BU197" i="1"/>
  <c r="BX197" i="1" s="1"/>
  <c r="CB197" i="1" s="1"/>
  <c r="BU30" i="1"/>
  <c r="BX30" i="1" s="1"/>
  <c r="AS17" i="1"/>
  <c r="AS12" i="1"/>
  <c r="AS23" i="1"/>
  <c r="AS25" i="1"/>
  <c r="AS10" i="1"/>
  <c r="BU165" i="1"/>
  <c r="BX165" i="1" s="1"/>
  <c r="CB165" i="1" s="1"/>
  <c r="AS18" i="1"/>
  <c r="AS32" i="1"/>
  <c r="AP67" i="1"/>
  <c r="BA67" i="1" s="1"/>
  <c r="AQ72" i="1"/>
  <c r="BU68" i="1"/>
  <c r="BX68" i="1" s="1"/>
  <c r="CB68" i="1" s="1"/>
  <c r="BU278" i="1"/>
  <c r="BX278" i="1" s="1"/>
  <c r="CB278" i="1" s="1"/>
  <c r="AQ197" i="1"/>
  <c r="AS29" i="1"/>
  <c r="AP188" i="1"/>
  <c r="BA188" i="1" s="1"/>
  <c r="AP241" i="1"/>
  <c r="BA241" i="1" s="1"/>
  <c r="BU170" i="1"/>
  <c r="BX170" i="1" s="1"/>
  <c r="CB170" i="1" s="1"/>
  <c r="AP169" i="1"/>
  <c r="BA169" i="1" s="1"/>
  <c r="AQ46" i="1"/>
  <c r="AP207" i="1"/>
  <c r="BA207" i="1" s="1"/>
  <c r="AQ195" i="1"/>
  <c r="AQ68" i="1"/>
  <c r="BU42" i="1"/>
  <c r="BX42" i="1" s="1"/>
  <c r="CB42" i="1" s="1"/>
  <c r="AQ264" i="1"/>
  <c r="AQ240" i="1"/>
  <c r="BU209" i="1"/>
  <c r="BX209" i="1" s="1"/>
  <c r="CB209" i="1" s="1"/>
  <c r="AP203" i="1"/>
  <c r="BA203" i="1" s="1"/>
  <c r="AP68" i="1"/>
  <c r="BA68" i="1" s="1"/>
  <c r="AQ53" i="1"/>
  <c r="BU69" i="1"/>
  <c r="BX69" i="1" s="1"/>
  <c r="CB69" i="1" s="1"/>
  <c r="BU77" i="1"/>
  <c r="BX77" i="1" s="1"/>
  <c r="CB77" i="1" s="1"/>
  <c r="AP64" i="1"/>
  <c r="BA64" i="1" s="1"/>
  <c r="AS14" i="1"/>
  <c r="AQ202" i="1"/>
  <c r="AQ67" i="1"/>
  <c r="AS19" i="1"/>
  <c r="AP75" i="1"/>
  <c r="BA75" i="1" s="1"/>
  <c r="BU19" i="1"/>
  <c r="BX19" i="1" s="1"/>
  <c r="CB19" i="1" s="1"/>
  <c r="AS33" i="1"/>
  <c r="AP78" i="1"/>
  <c r="BA78" i="1" s="1"/>
  <c r="AS20" i="1"/>
  <c r="AS15" i="1"/>
  <c r="AP198" i="1"/>
  <c r="BA198" i="1" s="1"/>
  <c r="AS13" i="1"/>
  <c r="AS27" i="1"/>
  <c r="AQ294" i="1"/>
  <c r="AQ241" i="1"/>
  <c r="AQ169" i="1"/>
  <c r="AQ74" i="1"/>
  <c r="AS21" i="1"/>
  <c r="AS8" i="1"/>
  <c r="AP272" i="1"/>
  <c r="BA272" i="1" s="1"/>
  <c r="AP229" i="1"/>
  <c r="BA229" i="1" s="1"/>
  <c r="AQ228" i="1"/>
  <c r="AP208" i="1"/>
  <c r="BA208" i="1" s="1"/>
  <c r="AP173" i="1"/>
  <c r="BA173" i="1" s="1"/>
  <c r="AQ172" i="1"/>
  <c r="BU74" i="1"/>
  <c r="BX74" i="1" s="1"/>
  <c r="CB74" i="1" s="1"/>
  <c r="AP73" i="1"/>
  <c r="BA73" i="1" s="1"/>
  <c r="BU24" i="1"/>
  <c r="BX24" i="1" s="1"/>
  <c r="CB24" i="1" s="1"/>
  <c r="AP279" i="1"/>
  <c r="BA279" i="1" s="1"/>
  <c r="AQ267" i="1"/>
  <c r="AQ259" i="1"/>
  <c r="AP257" i="1"/>
  <c r="BA257" i="1" s="1"/>
  <c r="AQ256" i="1"/>
  <c r="AP255" i="1"/>
  <c r="BA255" i="1" s="1"/>
  <c r="AQ254" i="1"/>
  <c r="AQ232" i="1"/>
  <c r="AP209" i="1"/>
  <c r="BA209" i="1" s="1"/>
  <c r="AQ208" i="1"/>
  <c r="BU173" i="1"/>
  <c r="BX173" i="1" s="1"/>
  <c r="CB173" i="1" s="1"/>
  <c r="AQ81" i="1"/>
  <c r="AP80" i="1"/>
  <c r="BA80" i="1" s="1"/>
  <c r="AQ79" i="1"/>
  <c r="AQ76" i="1"/>
  <c r="AP74" i="1"/>
  <c r="BA74" i="1" s="1"/>
  <c r="AQ73" i="1"/>
  <c r="BU28" i="1"/>
  <c r="BX28" i="1" s="1"/>
  <c r="CB28" i="1" s="1"/>
  <c r="AP35" i="1"/>
  <c r="BA35" i="1" s="1"/>
  <c r="BU34" i="1"/>
  <c r="BX34" i="1" s="1"/>
  <c r="CB34" i="1" s="1"/>
  <c r="AQ34" i="1"/>
  <c r="AS30" i="1"/>
  <c r="AQ299" i="1"/>
  <c r="AP283" i="1"/>
  <c r="BA283" i="1" s="1"/>
  <c r="AP235" i="1"/>
  <c r="BA235" i="1" s="1"/>
  <c r="AQ234" i="1"/>
  <c r="AP296" i="1"/>
  <c r="BA296" i="1" s="1"/>
  <c r="AQ284" i="1"/>
  <c r="AQ276" i="1"/>
  <c r="AP274" i="1"/>
  <c r="BA274" i="1" s="1"/>
  <c r="AQ244" i="1"/>
  <c r="BU214" i="1"/>
  <c r="BX214" i="1" s="1"/>
  <c r="CB214" i="1" s="1"/>
  <c r="AP213" i="1"/>
  <c r="BA213" i="1" s="1"/>
  <c r="AQ185" i="1"/>
  <c r="AQ182" i="1"/>
  <c r="BU87" i="1"/>
  <c r="BX87" i="1" s="1"/>
  <c r="CB87" i="1" s="1"/>
  <c r="AQ87" i="1"/>
  <c r="AP83" i="1"/>
  <c r="BA83" i="1" s="1"/>
  <c r="AQ82" i="1"/>
  <c r="AP45" i="1"/>
  <c r="BA45" i="1" s="1"/>
  <c r="AP42" i="1"/>
  <c r="BA42" i="1" s="1"/>
  <c r="BU41" i="1"/>
  <c r="BX41" i="1" s="1"/>
  <c r="CB41" i="1" s="1"/>
  <c r="AQ41" i="1"/>
  <c r="AP40" i="1"/>
  <c r="BA40" i="1" s="1"/>
  <c r="AQ38" i="1"/>
  <c r="AP37" i="1"/>
  <c r="BA37" i="1" s="1"/>
  <c r="AP182" i="1"/>
  <c r="BA182" i="1" s="1"/>
  <c r="AP84" i="1"/>
  <c r="BA84" i="1" s="1"/>
  <c r="AP300" i="1"/>
  <c r="BA300" i="1" s="1"/>
  <c r="AP288" i="1"/>
  <c r="BA288" i="1" s="1"/>
  <c r="AQ280" i="1"/>
  <c r="BU277" i="1"/>
  <c r="BX277" i="1" s="1"/>
  <c r="CB277" i="1" s="1"/>
  <c r="AQ261" i="1"/>
  <c r="BU237" i="1"/>
  <c r="BX237" i="1" s="1"/>
  <c r="CB237" i="1" s="1"/>
  <c r="AP236" i="1"/>
  <c r="BA236" i="1" s="1"/>
  <c r="BU221" i="1"/>
  <c r="BX221" i="1" s="1"/>
  <c r="CB221" i="1" s="1"/>
  <c r="AQ221" i="1"/>
  <c r="AP220" i="1"/>
  <c r="BA220" i="1" s="1"/>
  <c r="AP214" i="1"/>
  <c r="BA214" i="1" s="1"/>
  <c r="AQ187" i="1"/>
  <c r="AQ184" i="1"/>
  <c r="BU171" i="1"/>
  <c r="BX171" i="1" s="1"/>
  <c r="CB171" i="1" s="1"/>
  <c r="AP93" i="1"/>
  <c r="BA93" i="1" s="1"/>
  <c r="AQ92" i="1"/>
  <c r="AQ89" i="1"/>
  <c r="AP87" i="1"/>
  <c r="BA87" i="1" s="1"/>
  <c r="AQ86" i="1"/>
  <c r="AP56" i="1"/>
  <c r="BA56" i="1" s="1"/>
  <c r="AP53" i="1"/>
  <c r="BA53" i="1" s="1"/>
  <c r="AQ52" i="1"/>
  <c r="AQ50" i="1"/>
  <c r="AQ45" i="1"/>
  <c r="AP44" i="1"/>
  <c r="BA44" i="1" s="1"/>
  <c r="AQ43" i="1"/>
  <c r="AQ40" i="1"/>
  <c r="AP36" i="1"/>
  <c r="BA36" i="1" s="1"/>
  <c r="AQ35" i="1"/>
  <c r="AP81" i="1"/>
  <c r="BA81" i="1" s="1"/>
  <c r="AQ80" i="1"/>
  <c r="AP297" i="1"/>
  <c r="BA297" i="1" s="1"/>
  <c r="AQ293" i="1"/>
  <c r="AP237" i="1"/>
  <c r="BA237" i="1" s="1"/>
  <c r="AQ236" i="1"/>
  <c r="AP227" i="1"/>
  <c r="BA227" i="1" s="1"/>
  <c r="AQ226" i="1"/>
  <c r="AP224" i="1"/>
  <c r="BA224" i="1" s="1"/>
  <c r="AP221" i="1"/>
  <c r="BA221" i="1" s="1"/>
  <c r="AQ220" i="1"/>
  <c r="AP189" i="1"/>
  <c r="BA189" i="1" s="1"/>
  <c r="AQ188" i="1"/>
  <c r="AP89" i="1"/>
  <c r="BA89" i="1" s="1"/>
  <c r="AQ88" i="1"/>
  <c r="AP60" i="1"/>
  <c r="BA60" i="1" s="1"/>
  <c r="AQ60" i="1"/>
  <c r="BU59" i="1"/>
  <c r="BX59" i="1" s="1"/>
  <c r="CB59" i="1" s="1"/>
  <c r="AQ57" i="1"/>
  <c r="AP55" i="1"/>
  <c r="BA55" i="1" s="1"/>
  <c r="AQ54" i="1"/>
  <c r="AP50" i="1"/>
  <c r="BA50" i="1" s="1"/>
  <c r="AQ49" i="1"/>
  <c r="AQ47" i="1"/>
  <c r="AQ37" i="1"/>
  <c r="BU36" i="1"/>
  <c r="BX36" i="1" s="1"/>
  <c r="CB36" i="1" s="1"/>
  <c r="AS9" i="1"/>
  <c r="AP232" i="1"/>
  <c r="BA232" i="1" s="1"/>
  <c r="AQ270" i="1"/>
  <c r="AP250" i="1"/>
  <c r="BA250" i="1" s="1"/>
  <c r="AQ249" i="1"/>
  <c r="AQ227" i="1"/>
  <c r="AP223" i="1"/>
  <c r="BA223" i="1" s="1"/>
  <c r="AQ222" i="1"/>
  <c r="AP202" i="1"/>
  <c r="BA202" i="1" s="1"/>
  <c r="AQ201" i="1"/>
  <c r="BU195" i="1"/>
  <c r="BX195" i="1" s="1"/>
  <c r="CB195" i="1" s="1"/>
  <c r="AP194" i="1"/>
  <c r="BA194" i="1" s="1"/>
  <c r="AP191" i="1"/>
  <c r="BA191" i="1" s="1"/>
  <c r="AQ190" i="1"/>
  <c r="BU168" i="1"/>
  <c r="BX168" i="1" s="1"/>
  <c r="CB168" i="1" s="1"/>
  <c r="AP167" i="1"/>
  <c r="BA167" i="1" s="1"/>
  <c r="AQ64" i="1"/>
  <c r="AP62" i="1"/>
  <c r="BA62" i="1" s="1"/>
  <c r="BU61" i="1"/>
  <c r="BX61" i="1" s="1"/>
  <c r="CB61" i="1" s="1"/>
  <c r="AQ58" i="1"/>
  <c r="AP57" i="1"/>
  <c r="BA57" i="1" s="1"/>
  <c r="BU18" i="1"/>
  <c r="BX18" i="1" s="1"/>
  <c r="CB18" i="1" s="1"/>
  <c r="AS22" i="1"/>
  <c r="BV65" i="1"/>
  <c r="BR65" i="1" s="1"/>
  <c r="BW65" i="1" s="1"/>
  <c r="W248" i="1"/>
  <c r="W267" i="1"/>
  <c r="W295" i="1"/>
  <c r="BV249" i="1"/>
  <c r="BR249" i="1" s="1"/>
  <c r="BW249" i="1" s="1"/>
  <c r="W73" i="1"/>
  <c r="W244" i="1"/>
  <c r="W54" i="1"/>
  <c r="BV192" i="1"/>
  <c r="BR192" i="1" s="1"/>
  <c r="BW192" i="1" s="1"/>
  <c r="BV45" i="1"/>
  <c r="BR45" i="1" s="1"/>
  <c r="BW45" i="1" s="1"/>
  <c r="BV290" i="1"/>
  <c r="BR290" i="1" s="1"/>
  <c r="BW290" i="1" s="1"/>
  <c r="BV37" i="1"/>
  <c r="BR37" i="1" s="1"/>
  <c r="BW37" i="1" s="1"/>
  <c r="BV165" i="1"/>
  <c r="BR165" i="1" s="1"/>
  <c r="BW165" i="1" s="1"/>
  <c r="W261" i="1"/>
  <c r="W39" i="1"/>
  <c r="BV264" i="1"/>
  <c r="BR264" i="1" s="1"/>
  <c r="BW264" i="1" s="1"/>
  <c r="BV295" i="1"/>
  <c r="BR295" i="1" s="1"/>
  <c r="BW295" i="1" s="1"/>
  <c r="W74" i="1"/>
  <c r="BV44" i="1"/>
  <c r="BR44" i="1" s="1"/>
  <c r="BW44" i="1" s="1"/>
  <c r="BV42" i="1"/>
  <c r="BR42" i="1" s="1"/>
  <c r="BW42" i="1" s="1"/>
  <c r="BV66" i="1"/>
  <c r="BR66" i="1" s="1"/>
  <c r="BW66" i="1" s="1"/>
  <c r="BV269" i="1"/>
  <c r="BR269" i="1" s="1"/>
  <c r="BW269" i="1" s="1"/>
  <c r="W195" i="1"/>
  <c r="W21" i="1"/>
  <c r="W91" i="1"/>
  <c r="W232" i="1"/>
  <c r="W65" i="1"/>
  <c r="W64" i="1"/>
  <c r="BV57" i="1"/>
  <c r="BR57" i="1" s="1"/>
  <c r="BW57" i="1" s="1"/>
  <c r="W214" i="1"/>
  <c r="W171" i="1"/>
  <c r="BV79" i="1"/>
  <c r="BR79" i="1" s="1"/>
  <c r="BW79" i="1" s="1"/>
  <c r="BV75" i="1"/>
  <c r="BR75" i="1" s="1"/>
  <c r="BW75" i="1" s="1"/>
  <c r="W30" i="1"/>
  <c r="BV184" i="1"/>
  <c r="BR184" i="1" s="1"/>
  <c r="BW184" i="1" s="1"/>
  <c r="BV170" i="1"/>
  <c r="BR170" i="1" s="1"/>
  <c r="BW170" i="1" s="1"/>
  <c r="BV262" i="1"/>
  <c r="BR262" i="1" s="1"/>
  <c r="BW262" i="1" s="1"/>
  <c r="BV218" i="1"/>
  <c r="BR218" i="1" s="1"/>
  <c r="BW218" i="1" s="1"/>
  <c r="BV239" i="1"/>
  <c r="BR239" i="1" s="1"/>
  <c r="BW239" i="1" s="1"/>
  <c r="BV243" i="1"/>
  <c r="BR243" i="1" s="1"/>
  <c r="BW243" i="1" s="1"/>
  <c r="BV263" i="1"/>
  <c r="BR263" i="1" s="1"/>
  <c r="BW263" i="1" s="1"/>
  <c r="W278" i="1"/>
  <c r="BV278" i="1"/>
  <c r="BR278" i="1" s="1"/>
  <c r="BW278" i="1" s="1"/>
  <c r="W283" i="1"/>
  <c r="W288" i="1"/>
  <c r="W293" i="1"/>
  <c r="BV296" i="1"/>
  <c r="BR296" i="1" s="1"/>
  <c r="BW296" i="1" s="1"/>
  <c r="BV84" i="1"/>
  <c r="BR84" i="1" s="1"/>
  <c r="BW84" i="1" s="1"/>
  <c r="BV167" i="1"/>
  <c r="BR167" i="1" s="1"/>
  <c r="BW167" i="1" s="1"/>
  <c r="W180" i="1"/>
  <c r="BV204" i="1"/>
  <c r="BR204" i="1" s="1"/>
  <c r="BW204" i="1" s="1"/>
  <c r="W88" i="1"/>
  <c r="W175" i="1"/>
  <c r="BV190" i="1"/>
  <c r="BR190" i="1" s="1"/>
  <c r="BW190" i="1" s="1"/>
  <c r="BV86" i="1"/>
  <c r="BR86" i="1" s="1"/>
  <c r="BW86" i="1" s="1"/>
  <c r="BV173" i="1"/>
  <c r="BR173" i="1" s="1"/>
  <c r="BW173" i="1" s="1"/>
  <c r="BV196" i="1"/>
  <c r="BR196" i="1" s="1"/>
  <c r="BW196" i="1" s="1"/>
  <c r="BV221" i="1"/>
  <c r="BR221" i="1" s="1"/>
  <c r="BW221" i="1" s="1"/>
  <c r="W207" i="1"/>
  <c r="W222" i="1"/>
  <c r="W235" i="1"/>
  <c r="BV250" i="1"/>
  <c r="BR250" i="1" s="1"/>
  <c r="BW250" i="1" s="1"/>
  <c r="BV89" i="1"/>
  <c r="BR89" i="1" s="1"/>
  <c r="BW89" i="1" s="1"/>
  <c r="W189" i="1"/>
  <c r="BV225" i="1"/>
  <c r="BR225" i="1" s="1"/>
  <c r="BW225" i="1" s="1"/>
  <c r="W238" i="1"/>
  <c r="W250" i="1"/>
  <c r="BV85" i="1"/>
  <c r="BR85" i="1" s="1"/>
  <c r="BW85" i="1" s="1"/>
  <c r="BV207" i="1"/>
  <c r="BR207" i="1" s="1"/>
  <c r="BW207" i="1" s="1"/>
  <c r="BV231" i="1"/>
  <c r="BR231" i="1" s="1"/>
  <c r="BW231" i="1" s="1"/>
  <c r="BV260" i="1"/>
  <c r="BR260" i="1" s="1"/>
  <c r="BW260" i="1" s="1"/>
  <c r="W263" i="1"/>
  <c r="BV271" i="1"/>
  <c r="BR271" i="1" s="1"/>
  <c r="BW271" i="1" s="1"/>
  <c r="BV281" i="1"/>
  <c r="BR281" i="1" s="1"/>
  <c r="BW281" i="1" s="1"/>
  <c r="BV286" i="1"/>
  <c r="BR286" i="1" s="1"/>
  <c r="BW286" i="1" s="1"/>
  <c r="BV291" i="1"/>
  <c r="BR291" i="1" s="1"/>
  <c r="BW291" i="1" s="1"/>
  <c r="W296" i="1"/>
  <c r="BV80" i="1"/>
  <c r="BR80" i="1" s="1"/>
  <c r="BW80" i="1" s="1"/>
  <c r="BV183" i="1"/>
  <c r="BR183" i="1" s="1"/>
  <c r="BW183" i="1" s="1"/>
  <c r="W206" i="1"/>
  <c r="BV91" i="1"/>
  <c r="BR91" i="1" s="1"/>
  <c r="BW91" i="1" s="1"/>
  <c r="BV178" i="1"/>
  <c r="BR178" i="1" s="1"/>
  <c r="BW178" i="1" s="1"/>
  <c r="W194" i="1"/>
  <c r="W87" i="1"/>
  <c r="W174" i="1"/>
  <c r="BV200" i="1"/>
  <c r="BR200" i="1" s="1"/>
  <c r="BW200" i="1" s="1"/>
  <c r="BV185" i="1"/>
  <c r="BR185" i="1" s="1"/>
  <c r="BW185" i="1" s="1"/>
  <c r="W209" i="1"/>
  <c r="BV222" i="1"/>
  <c r="BR222" i="1" s="1"/>
  <c r="BW222" i="1" s="1"/>
  <c r="BV238" i="1"/>
  <c r="BR238" i="1" s="1"/>
  <c r="BW238" i="1" s="1"/>
  <c r="W251" i="1"/>
  <c r="W90" i="1"/>
  <c r="W193" i="1"/>
  <c r="W226" i="1"/>
  <c r="BV241" i="1"/>
  <c r="BR241" i="1" s="1"/>
  <c r="BW241" i="1" s="1"/>
  <c r="BV255" i="1"/>
  <c r="BR255" i="1" s="1"/>
  <c r="BW255" i="1" s="1"/>
  <c r="W272" i="1"/>
  <c r="BV195" i="1"/>
  <c r="BR195" i="1" s="1"/>
  <c r="BW195" i="1" s="1"/>
  <c r="BV224" i="1"/>
  <c r="BR224" i="1" s="1"/>
  <c r="BW224" i="1" s="1"/>
  <c r="BV240" i="1"/>
  <c r="BR240" i="1" s="1"/>
  <c r="BW240" i="1" s="1"/>
  <c r="W255" i="1"/>
  <c r="W181" i="1"/>
  <c r="W212" i="1"/>
  <c r="BV244" i="1"/>
  <c r="BR244" i="1" s="1"/>
  <c r="BW244" i="1" s="1"/>
  <c r="W268" i="1"/>
  <c r="BV268" i="1"/>
  <c r="BR268" i="1" s="1"/>
  <c r="BW268" i="1" s="1"/>
  <c r="W271" i="1"/>
  <c r="BV276" i="1"/>
  <c r="BR276" i="1" s="1"/>
  <c r="BW276" i="1" s="1"/>
  <c r="W281" i="1"/>
  <c r="BV284" i="1"/>
  <c r="BR284" i="1" s="1"/>
  <c r="BW284" i="1" s="1"/>
  <c r="W286" i="1"/>
  <c r="BV289" i="1"/>
  <c r="BR289" i="1" s="1"/>
  <c r="BW289" i="1" s="1"/>
  <c r="W291" i="1"/>
  <c r="BV294" i="1"/>
  <c r="BR294" i="1" s="1"/>
  <c r="BW294" i="1" s="1"/>
  <c r="BV299" i="1"/>
  <c r="BR299" i="1" s="1"/>
  <c r="BW299" i="1" s="1"/>
  <c r="W83" i="1"/>
  <c r="W168" i="1"/>
  <c r="W184" i="1"/>
  <c r="BV206" i="1"/>
  <c r="BR206" i="1" s="1"/>
  <c r="BW206" i="1" s="1"/>
  <c r="W92" i="1"/>
  <c r="W179" i="1"/>
  <c r="BV194" i="1"/>
  <c r="BR194" i="1" s="1"/>
  <c r="BW194" i="1" s="1"/>
  <c r="BV90" i="1"/>
  <c r="BR90" i="1" s="1"/>
  <c r="BW90" i="1" s="1"/>
  <c r="BV177" i="1"/>
  <c r="BR177" i="1" s="1"/>
  <c r="BW177" i="1" s="1"/>
  <c r="W201" i="1"/>
  <c r="BV189" i="1"/>
  <c r="BR189" i="1" s="1"/>
  <c r="BW189" i="1" s="1"/>
  <c r="W211" i="1"/>
  <c r="BV226" i="1"/>
  <c r="BR226" i="1" s="1"/>
  <c r="BW226" i="1" s="1"/>
  <c r="W239" i="1"/>
  <c r="W252" i="1"/>
  <c r="BV168" i="1"/>
  <c r="BR168" i="1" s="1"/>
  <c r="BW168" i="1" s="1"/>
  <c r="W197" i="1"/>
  <c r="BV229" i="1"/>
  <c r="BR229" i="1" s="1"/>
  <c r="BW229" i="1" s="1"/>
  <c r="W242" i="1"/>
  <c r="BV256" i="1"/>
  <c r="BR256" i="1" s="1"/>
  <c r="BW256" i="1" s="1"/>
  <c r="BV272" i="1"/>
  <c r="BR272" i="1" s="1"/>
  <c r="BW272" i="1" s="1"/>
  <c r="W196" i="1"/>
  <c r="W225" i="1"/>
  <c r="W241" i="1"/>
  <c r="BV265" i="1"/>
  <c r="BR265" i="1" s="1"/>
  <c r="BW265" i="1" s="1"/>
  <c r="BV270" i="1"/>
  <c r="BR270" i="1" s="1"/>
  <c r="BW270" i="1" s="1"/>
  <c r="BV279" i="1"/>
  <c r="BR279" i="1" s="1"/>
  <c r="BW279" i="1" s="1"/>
  <c r="W282" i="1"/>
  <c r="W292" i="1"/>
  <c r="W85" i="1"/>
  <c r="W176" i="1"/>
  <c r="W210" i="1"/>
  <c r="BV174" i="1"/>
  <c r="BR174" i="1" s="1"/>
  <c r="BW174" i="1" s="1"/>
  <c r="W203" i="1"/>
  <c r="W178" i="1"/>
  <c r="BV213" i="1"/>
  <c r="BR213" i="1" s="1"/>
  <c r="BW213" i="1" s="1"/>
  <c r="BV216" i="1"/>
  <c r="BR216" i="1" s="1"/>
  <c r="BW216" i="1" s="1"/>
  <c r="BV234" i="1"/>
  <c r="BR234" i="1" s="1"/>
  <c r="BW234" i="1" s="1"/>
  <c r="W259" i="1"/>
  <c r="BV202" i="1"/>
  <c r="BR202" i="1" s="1"/>
  <c r="BW202" i="1" s="1"/>
  <c r="W234" i="1"/>
  <c r="W258" i="1"/>
  <c r="W188" i="1"/>
  <c r="W221" i="1"/>
  <c r="BV246" i="1"/>
  <c r="BR246" i="1" s="1"/>
  <c r="BW246" i="1" s="1"/>
  <c r="BV266" i="1"/>
  <c r="BR266" i="1" s="1"/>
  <c r="BW266" i="1" s="1"/>
  <c r="W11" i="1"/>
  <c r="BV17" i="1"/>
  <c r="BR17" i="1" s="1"/>
  <c r="BW17" i="1" s="1"/>
  <c r="BV23" i="1"/>
  <c r="BR23" i="1" s="1"/>
  <c r="BW23" i="1" s="1"/>
  <c r="W16" i="1"/>
  <c r="W38" i="1"/>
  <c r="BV30" i="1"/>
  <c r="BR30" i="1" s="1"/>
  <c r="BW30" i="1" s="1"/>
  <c r="BV52" i="1"/>
  <c r="BR52" i="1" s="1"/>
  <c r="BW52" i="1" s="1"/>
  <c r="W27" i="1"/>
  <c r="W43" i="1"/>
  <c r="W47" i="1"/>
  <c r="BV62" i="1"/>
  <c r="BR62" i="1" s="1"/>
  <c r="BW62" i="1" s="1"/>
  <c r="BV69" i="1"/>
  <c r="BR69" i="1" s="1"/>
  <c r="BW69" i="1" s="1"/>
  <c r="BV27" i="1"/>
  <c r="BR27" i="1" s="1"/>
  <c r="BW27" i="1" s="1"/>
  <c r="W59" i="1"/>
  <c r="W67" i="1"/>
  <c r="W75" i="1"/>
  <c r="BV82" i="1"/>
  <c r="BR82" i="1" s="1"/>
  <c r="BW82" i="1" s="1"/>
  <c r="W89" i="1"/>
  <c r="W265" i="1"/>
  <c r="W270" i="1"/>
  <c r="W279" i="1"/>
  <c r="BV283" i="1"/>
  <c r="BR283" i="1" s="1"/>
  <c r="BW283" i="1" s="1"/>
  <c r="W289" i="1"/>
  <c r="BV293" i="1"/>
  <c r="BR293" i="1" s="1"/>
  <c r="BW293" i="1" s="1"/>
  <c r="BV88" i="1"/>
  <c r="BR88" i="1" s="1"/>
  <c r="BW88" i="1" s="1"/>
  <c r="BV179" i="1"/>
  <c r="BR179" i="1" s="1"/>
  <c r="BW179" i="1" s="1"/>
  <c r="BV210" i="1"/>
  <c r="BR210" i="1" s="1"/>
  <c r="BW210" i="1" s="1"/>
  <c r="BV182" i="1"/>
  <c r="BR182" i="1" s="1"/>
  <c r="BW182" i="1" s="1"/>
  <c r="W82" i="1"/>
  <c r="BV181" i="1"/>
  <c r="BR181" i="1" s="1"/>
  <c r="BW181" i="1" s="1"/>
  <c r="BV217" i="1"/>
  <c r="BR217" i="1" s="1"/>
  <c r="BW217" i="1" s="1"/>
  <c r="W219" i="1"/>
  <c r="BV242" i="1"/>
  <c r="BR242" i="1" s="1"/>
  <c r="BW242" i="1" s="1"/>
  <c r="W260" i="1"/>
  <c r="W217" i="1"/>
  <c r="BV237" i="1"/>
  <c r="BR237" i="1" s="1"/>
  <c r="BW237" i="1" s="1"/>
  <c r="W264" i="1"/>
  <c r="BV191" i="1"/>
  <c r="BR191" i="1" s="1"/>
  <c r="BW191" i="1" s="1"/>
  <c r="BV228" i="1"/>
  <c r="BR228" i="1" s="1"/>
  <c r="BW228" i="1" s="1"/>
  <c r="W247" i="1"/>
  <c r="W269" i="1"/>
  <c r="W12" i="1"/>
  <c r="BV18" i="1"/>
  <c r="BR18" i="1" s="1"/>
  <c r="BW18" i="1" s="1"/>
  <c r="BV24" i="1"/>
  <c r="BR24" i="1" s="1"/>
  <c r="BW24" i="1" s="1"/>
  <c r="W20" i="1"/>
  <c r="W40" i="1"/>
  <c r="BV32" i="1"/>
  <c r="BR32" i="1" s="1"/>
  <c r="BW32" i="1" s="1"/>
  <c r="BV46" i="1"/>
  <c r="BR46" i="1" s="1"/>
  <c r="BW46" i="1" s="1"/>
  <c r="BV53" i="1"/>
  <c r="BR53" i="1" s="1"/>
  <c r="BW53" i="1" s="1"/>
  <c r="W29" i="1"/>
  <c r="W45" i="1"/>
  <c r="W48" i="1"/>
  <c r="BV55" i="1"/>
  <c r="BR55" i="1" s="1"/>
  <c r="BW55" i="1" s="1"/>
  <c r="BV63" i="1"/>
  <c r="BR63" i="1" s="1"/>
  <c r="BW63" i="1" s="1"/>
  <c r="BV70" i="1"/>
  <c r="BR70" i="1" s="1"/>
  <c r="BW70" i="1" s="1"/>
  <c r="BV77" i="1"/>
  <c r="BR77" i="1" s="1"/>
  <c r="BW77" i="1" s="1"/>
  <c r="BV29" i="1"/>
  <c r="BR29" i="1" s="1"/>
  <c r="BW29" i="1" s="1"/>
  <c r="W60" i="1"/>
  <c r="W68" i="1"/>
  <c r="W76" i="1"/>
  <c r="BV81" i="1"/>
  <c r="BR81" i="1" s="1"/>
  <c r="BW81" i="1" s="1"/>
  <c r="W228" i="1"/>
  <c r="W254" i="1"/>
  <c r="BV297" i="1"/>
  <c r="BR297" i="1" s="1"/>
  <c r="BW297" i="1" s="1"/>
  <c r="W299" i="1"/>
  <c r="W187" i="1"/>
  <c r="W183" i="1"/>
  <c r="BV251" i="1"/>
  <c r="BR251" i="1" s="1"/>
  <c r="BW251" i="1" s="1"/>
  <c r="W287" i="1"/>
  <c r="BV292" i="1"/>
  <c r="BR292" i="1" s="1"/>
  <c r="BW292" i="1" s="1"/>
  <c r="BV92" i="1"/>
  <c r="BR92" i="1" s="1"/>
  <c r="BW92" i="1" s="1"/>
  <c r="W204" i="1"/>
  <c r="W186" i="1"/>
  <c r="W166" i="1"/>
  <c r="BV209" i="1"/>
  <c r="BR209" i="1" s="1"/>
  <c r="BW209" i="1" s="1"/>
  <c r="W220" i="1"/>
  <c r="W185" i="1"/>
  <c r="BV248" i="1"/>
  <c r="BR248" i="1" s="1"/>
  <c r="BW248" i="1" s="1"/>
  <c r="W275" i="1"/>
  <c r="BV214" i="1"/>
  <c r="BR214" i="1" s="1"/>
  <c r="BW214" i="1" s="1"/>
  <c r="BV253" i="1"/>
  <c r="BR253" i="1" s="1"/>
  <c r="BW253" i="1" s="1"/>
  <c r="W277" i="1"/>
  <c r="BV16" i="1"/>
  <c r="BR16" i="1" s="1"/>
  <c r="BW16" i="1" s="1"/>
  <c r="BV9" i="1"/>
  <c r="BR9" i="1" s="1"/>
  <c r="BW9" i="1" s="1"/>
  <c r="W32" i="1"/>
  <c r="BV28" i="1"/>
  <c r="BR28" i="1" s="1"/>
  <c r="BW28" i="1" s="1"/>
  <c r="BV48" i="1"/>
  <c r="BR48" i="1" s="1"/>
  <c r="BW48" i="1" s="1"/>
  <c r="W24" i="1"/>
  <c r="W41" i="1"/>
  <c r="W50" i="1"/>
  <c r="BV59" i="1"/>
  <c r="BR59" i="1" s="1"/>
  <c r="BW59" i="1" s="1"/>
  <c r="BV68" i="1"/>
  <c r="BR68" i="1" s="1"/>
  <c r="BW68" i="1" s="1"/>
  <c r="BV8" i="1"/>
  <c r="BR8" i="1" s="1"/>
  <c r="BW8" i="1" s="1"/>
  <c r="W56" i="1"/>
  <c r="W66" i="1"/>
  <c r="W78" i="1"/>
  <c r="BV31" i="1"/>
  <c r="BR31" i="1" s="1"/>
  <c r="BW31" i="1" s="1"/>
  <c r="BV171" i="1"/>
  <c r="BR171" i="1" s="1"/>
  <c r="BW171" i="1" s="1"/>
  <c r="W170" i="1"/>
  <c r="BV230" i="1"/>
  <c r="BR230" i="1" s="1"/>
  <c r="BW230" i="1" s="1"/>
  <c r="W223" i="1"/>
  <c r="BV232" i="1"/>
  <c r="BR232" i="1" s="1"/>
  <c r="BW232" i="1" s="1"/>
  <c r="W10" i="1"/>
  <c r="BV10" i="1"/>
  <c r="BR10" i="1" s="1"/>
  <c r="BW10" i="1" s="1"/>
  <c r="W36" i="1"/>
  <c r="BV50" i="1"/>
  <c r="BR50" i="1" s="1"/>
  <c r="BW50" i="1" s="1"/>
  <c r="W23" i="1"/>
  <c r="BV61" i="1"/>
  <c r="BR61" i="1" s="1"/>
  <c r="BW61" i="1" s="1"/>
  <c r="BV35" i="1"/>
  <c r="BR35" i="1" s="1"/>
  <c r="BW35" i="1" s="1"/>
  <c r="W70" i="1"/>
  <c r="BV21" i="1"/>
  <c r="BR21" i="1" s="1"/>
  <c r="BW21" i="1" s="1"/>
  <c r="BV166" i="1"/>
  <c r="BR166" i="1" s="1"/>
  <c r="BW166" i="1" s="1"/>
  <c r="BV203" i="1"/>
  <c r="BR203" i="1" s="1"/>
  <c r="BW203" i="1" s="1"/>
  <c r="W169" i="1"/>
  <c r="BV199" i="1"/>
  <c r="BR199" i="1" s="1"/>
  <c r="BW199" i="1" s="1"/>
  <c r="W266" i="1"/>
  <c r="BV22" i="1"/>
  <c r="BR22" i="1" s="1"/>
  <c r="BW22" i="1" s="1"/>
  <c r="W15" i="1"/>
  <c r="W33" i="1"/>
  <c r="BV54" i="1"/>
  <c r="BR54" i="1" s="1"/>
  <c r="BW54" i="1" s="1"/>
  <c r="BV280" i="1"/>
  <c r="BR280" i="1" s="1"/>
  <c r="BW280" i="1" s="1"/>
  <c r="W284" i="1"/>
  <c r="BV288" i="1"/>
  <c r="BR288" i="1" s="1"/>
  <c r="BW288" i="1" s="1"/>
  <c r="BV300" i="1"/>
  <c r="BR300" i="1" s="1"/>
  <c r="BW300" i="1" s="1"/>
  <c r="W93" i="1"/>
  <c r="BV208" i="1"/>
  <c r="BR208" i="1" s="1"/>
  <c r="BW208" i="1" s="1"/>
  <c r="BV186" i="1"/>
  <c r="BR186" i="1" s="1"/>
  <c r="BW186" i="1" s="1"/>
  <c r="BV169" i="1"/>
  <c r="BR169" i="1" s="1"/>
  <c r="BW169" i="1" s="1"/>
  <c r="BV193" i="1"/>
  <c r="BR193" i="1" s="1"/>
  <c r="BW193" i="1" s="1"/>
  <c r="W227" i="1"/>
  <c r="BV257" i="1"/>
  <c r="BR257" i="1" s="1"/>
  <c r="BW257" i="1" s="1"/>
  <c r="BV220" i="1"/>
  <c r="BR220" i="1" s="1"/>
  <c r="BW220" i="1" s="1"/>
  <c r="BV275" i="1"/>
  <c r="BR275" i="1" s="1"/>
  <c r="BW275" i="1" s="1"/>
  <c r="W229" i="1"/>
  <c r="BV254" i="1"/>
  <c r="BR254" i="1" s="1"/>
  <c r="BW254" i="1" s="1"/>
  <c r="W9" i="1"/>
  <c r="BV19" i="1"/>
  <c r="BR19" i="1" s="1"/>
  <c r="BW19" i="1" s="1"/>
  <c r="W34" i="1"/>
  <c r="BV34" i="1"/>
  <c r="BR34" i="1" s="1"/>
  <c r="BW34" i="1" s="1"/>
  <c r="BV49" i="1"/>
  <c r="BR49" i="1" s="1"/>
  <c r="BW49" i="1" s="1"/>
  <c r="W26" i="1"/>
  <c r="W17" i="1"/>
  <c r="W51" i="1"/>
  <c r="BV60" i="1"/>
  <c r="BR60" i="1" s="1"/>
  <c r="BW60" i="1" s="1"/>
  <c r="BV71" i="1"/>
  <c r="BR71" i="1" s="1"/>
  <c r="BW71" i="1" s="1"/>
  <c r="W57" i="1"/>
  <c r="W69" i="1"/>
  <c r="W79" i="1"/>
  <c r="W245" i="1"/>
  <c r="BV252" i="1"/>
  <c r="BR252" i="1" s="1"/>
  <c r="BW252" i="1" s="1"/>
  <c r="BV259" i="1"/>
  <c r="BR259" i="1" s="1"/>
  <c r="BW259" i="1" s="1"/>
  <c r="W280" i="1"/>
  <c r="W300" i="1"/>
  <c r="BV212" i="1"/>
  <c r="BR212" i="1" s="1"/>
  <c r="BW212" i="1" s="1"/>
  <c r="W190" i="1"/>
  <c r="BV258" i="1"/>
  <c r="BR258" i="1" s="1"/>
  <c r="BW258" i="1" s="1"/>
  <c r="BV187" i="1"/>
  <c r="BR187" i="1" s="1"/>
  <c r="BW187" i="1" s="1"/>
  <c r="W256" i="1"/>
  <c r="BV20" i="1"/>
  <c r="BR20" i="1" s="1"/>
  <c r="BW20" i="1" s="1"/>
  <c r="BV36" i="1"/>
  <c r="BR36" i="1" s="1"/>
  <c r="BW36" i="1" s="1"/>
  <c r="BV26" i="1"/>
  <c r="BR26" i="1" s="1"/>
  <c r="BW26" i="1" s="1"/>
  <c r="W52" i="1"/>
  <c r="BV72" i="1"/>
  <c r="BR72" i="1" s="1"/>
  <c r="BW72" i="1" s="1"/>
  <c r="W58" i="1"/>
  <c r="W80" i="1"/>
  <c r="BV93" i="1"/>
  <c r="BR93" i="1" s="1"/>
  <c r="BW93" i="1" s="1"/>
  <c r="W276" i="1"/>
  <c r="BV277" i="1"/>
  <c r="BR277" i="1" s="1"/>
  <c r="BW277" i="1" s="1"/>
  <c r="W285" i="1"/>
  <c r="BV285" i="1"/>
  <c r="BR285" i="1" s="1"/>
  <c r="BW285" i="1" s="1"/>
  <c r="W297" i="1"/>
  <c r="W172" i="1"/>
  <c r="BV87" i="1"/>
  <c r="BR87" i="1" s="1"/>
  <c r="BW87" i="1" s="1"/>
  <c r="W198" i="1"/>
  <c r="W182" i="1"/>
  <c r="BV197" i="1"/>
  <c r="BR197" i="1" s="1"/>
  <c r="BW197" i="1" s="1"/>
  <c r="W262" i="1"/>
  <c r="BV223" i="1"/>
  <c r="BR223" i="1" s="1"/>
  <c r="BW223" i="1" s="1"/>
  <c r="W249" i="1"/>
  <c r="W192" i="1"/>
  <c r="W233" i="1"/>
  <c r="BV261" i="1"/>
  <c r="BR261" i="1" s="1"/>
  <c r="BW261" i="1" s="1"/>
  <c r="W13" i="1"/>
  <c r="BV11" i="1"/>
  <c r="BR11" i="1" s="1"/>
  <c r="BW11" i="1" s="1"/>
  <c r="W42" i="1"/>
  <c r="BV38" i="1"/>
  <c r="BR38" i="1" s="1"/>
  <c r="BW38" i="1" s="1"/>
  <c r="W31" i="1"/>
  <c r="BV33" i="1"/>
  <c r="BR33" i="1" s="1"/>
  <c r="BW33" i="1" s="1"/>
  <c r="W53" i="1"/>
  <c r="BV64" i="1"/>
  <c r="BR64" i="1" s="1"/>
  <c r="BW64" i="1" s="1"/>
  <c r="BV73" i="1"/>
  <c r="BR73" i="1" s="1"/>
  <c r="BW73" i="1" s="1"/>
  <c r="BV43" i="1"/>
  <c r="BR43" i="1" s="1"/>
  <c r="BW43" i="1" s="1"/>
  <c r="W61" i="1"/>
  <c r="W71" i="1"/>
  <c r="W81" i="1"/>
  <c r="BV282" i="1"/>
  <c r="BR282" i="1" s="1"/>
  <c r="BW282" i="1" s="1"/>
  <c r="BV175" i="1"/>
  <c r="BR175" i="1" s="1"/>
  <c r="BW175" i="1" s="1"/>
  <c r="BV198" i="1"/>
  <c r="BR198" i="1" s="1"/>
  <c r="BW198" i="1" s="1"/>
  <c r="BV188" i="1"/>
  <c r="BR188" i="1" s="1"/>
  <c r="BW188" i="1" s="1"/>
  <c r="W231" i="1"/>
  <c r="W230" i="1"/>
  <c r="W257" i="1"/>
  <c r="BV236" i="1"/>
  <c r="BR236" i="1" s="1"/>
  <c r="BW236" i="1" s="1"/>
  <c r="W8" i="1"/>
  <c r="BV12" i="1"/>
  <c r="BR12" i="1" s="1"/>
  <c r="BW12" i="1" s="1"/>
  <c r="BV40" i="1"/>
  <c r="BR40" i="1" s="1"/>
  <c r="BW40" i="1" s="1"/>
  <c r="BV51" i="1"/>
  <c r="BR51" i="1" s="1"/>
  <c r="BW51" i="1" s="1"/>
  <c r="BV41" i="1"/>
  <c r="BR41" i="1" s="1"/>
  <c r="BW41" i="1" s="1"/>
  <c r="W72" i="1"/>
  <c r="W25" i="1"/>
  <c r="BV247" i="1"/>
  <c r="BR247" i="1" s="1"/>
  <c r="BW247" i="1" s="1"/>
  <c r="BV227" i="1"/>
  <c r="BR227" i="1" s="1"/>
  <c r="BW227" i="1" s="1"/>
  <c r="BV39" i="1"/>
  <c r="BR39" i="1" s="1"/>
  <c r="BW39" i="1" s="1"/>
  <c r="BV58" i="1"/>
  <c r="BR58" i="1" s="1"/>
  <c r="BW58" i="1" s="1"/>
  <c r="W35" i="1"/>
  <c r="W237" i="1"/>
  <c r="BV219" i="1"/>
  <c r="BR219" i="1" s="1"/>
  <c r="BW219" i="1" s="1"/>
  <c r="W84" i="1"/>
  <c r="BV298" i="1"/>
  <c r="BR298" i="1" s="1"/>
  <c r="BW298" i="1" s="1"/>
  <c r="W298" i="1"/>
  <c r="W236" i="1"/>
  <c r="BV76" i="1"/>
  <c r="BR76" i="1" s="1"/>
  <c r="BW76" i="1" s="1"/>
  <c r="W19" i="1"/>
  <c r="BV14" i="1"/>
  <c r="BR14" i="1" s="1"/>
  <c r="BW14" i="1" s="1"/>
  <c r="W213" i="1"/>
  <c r="W63" i="1"/>
  <c r="BV56" i="1"/>
  <c r="BR56" i="1" s="1"/>
  <c r="BW56" i="1" s="1"/>
  <c r="W18" i="1"/>
  <c r="BV13" i="1"/>
  <c r="BR13" i="1" s="1"/>
  <c r="BW13" i="1" s="1"/>
  <c r="W202" i="1"/>
  <c r="W205" i="1"/>
  <c r="BV83" i="1"/>
  <c r="BR83" i="1" s="1"/>
  <c r="BW83" i="1" s="1"/>
  <c r="W62" i="1"/>
  <c r="BV74" i="1"/>
  <c r="BR74" i="1" s="1"/>
  <c r="BW74" i="1" s="1"/>
  <c r="W49" i="1"/>
  <c r="W14" i="1"/>
  <c r="W28" i="1"/>
  <c r="BV274" i="1"/>
  <c r="BR274" i="1" s="1"/>
  <c r="BW274" i="1" s="1"/>
  <c r="W200" i="1"/>
  <c r="W177" i="1"/>
  <c r="BV205" i="1"/>
  <c r="BR205" i="1" s="1"/>
  <c r="BW205" i="1" s="1"/>
  <c r="W167" i="1"/>
  <c r="BV287" i="1"/>
  <c r="BR287" i="1" s="1"/>
  <c r="BW287" i="1" s="1"/>
  <c r="W273" i="1"/>
  <c r="W37" i="1"/>
  <c r="BV245" i="1"/>
  <c r="BR245" i="1" s="1"/>
  <c r="BW245" i="1" s="1"/>
  <c r="W243" i="1"/>
  <c r="W294" i="1"/>
  <c r="BV78" i="1"/>
  <c r="BR78" i="1" s="1"/>
  <c r="BW78" i="1" s="1"/>
  <c r="BV15" i="1"/>
  <c r="BR15" i="1" s="1"/>
  <c r="BW15" i="1" s="1"/>
  <c r="W44" i="1"/>
  <c r="W22" i="1"/>
  <c r="BV233" i="1"/>
  <c r="BR233" i="1" s="1"/>
  <c r="BW233" i="1" s="1"/>
  <c r="W77" i="1"/>
  <c r="W55" i="1"/>
  <c r="BV67" i="1"/>
  <c r="BR67" i="1" s="1"/>
  <c r="BW67" i="1" s="1"/>
  <c r="W46" i="1"/>
  <c r="BV47" i="1"/>
  <c r="BR47" i="1" s="1"/>
  <c r="BW47" i="1" s="1"/>
  <c r="W274" i="1"/>
  <c r="BV267" i="1"/>
  <c r="BR267" i="1" s="1"/>
  <c r="BW267" i="1" s="1"/>
  <c r="BV176" i="1"/>
  <c r="BR176" i="1" s="1"/>
  <c r="BW176" i="1" s="1"/>
  <c r="BV201" i="1"/>
  <c r="BR201" i="1" s="1"/>
  <c r="BW201" i="1" s="1"/>
  <c r="W199" i="1"/>
  <c r="BV273" i="1"/>
  <c r="BR273" i="1" s="1"/>
  <c r="BW273" i="1" s="1"/>
  <c r="BV172" i="1"/>
  <c r="BR172" i="1" s="1"/>
  <c r="BW172" i="1" s="1"/>
  <c r="CB30" i="1"/>
  <c r="BU172" i="1"/>
  <c r="BX172" i="1" s="1"/>
  <c r="CB172" i="1" s="1"/>
  <c r="BU43" i="1"/>
  <c r="BX43" i="1" s="1"/>
  <c r="CB43" i="1" s="1"/>
  <c r="BU290" i="1"/>
  <c r="BX290" i="1" s="1"/>
  <c r="CB290" i="1" s="1"/>
  <c r="BU238" i="1"/>
  <c r="BX238" i="1" s="1"/>
  <c r="CB238" i="1" s="1"/>
  <c r="BU233" i="1"/>
  <c r="BX233" i="1" s="1"/>
  <c r="CB233" i="1" s="1"/>
  <c r="BU204" i="1"/>
  <c r="BX204" i="1" s="1"/>
  <c r="CB204" i="1" s="1"/>
  <c r="AQ204" i="1"/>
  <c r="BU196" i="1"/>
  <c r="BX196" i="1" s="1"/>
  <c r="CB196" i="1" s="1"/>
  <c r="AQ93" i="1"/>
  <c r="AP82" i="1"/>
  <c r="BA82" i="1" s="1"/>
  <c r="BU75" i="1"/>
  <c r="BX75" i="1" s="1"/>
  <c r="CB75" i="1" s="1"/>
  <c r="BU56" i="1"/>
  <c r="BX56" i="1" s="1"/>
  <c r="CB56" i="1" s="1"/>
  <c r="BU48" i="1"/>
  <c r="BX48" i="1" s="1"/>
  <c r="CB48" i="1" s="1"/>
  <c r="AP41" i="1"/>
  <c r="BA41" i="1" s="1"/>
  <c r="BU29" i="1"/>
  <c r="BX29" i="1" s="1"/>
  <c r="CB29" i="1" s="1"/>
  <c r="AP291" i="1"/>
  <c r="BA291" i="1" s="1"/>
  <c r="AP265" i="1"/>
  <c r="BA265" i="1" s="1"/>
  <c r="AP298" i="1"/>
  <c r="BA298" i="1" s="1"/>
  <c r="AQ290" i="1"/>
  <c r="AP280" i="1"/>
  <c r="BA280" i="1" s="1"/>
  <c r="AQ273" i="1"/>
  <c r="AP270" i="1"/>
  <c r="BA270" i="1" s="1"/>
  <c r="AP266" i="1"/>
  <c r="BA266" i="1" s="1"/>
  <c r="AQ262" i="1"/>
  <c r="AQ257" i="1"/>
  <c r="AP243" i="1"/>
  <c r="BA243" i="1" s="1"/>
  <c r="AP66" i="1"/>
  <c r="BA66" i="1" s="1"/>
  <c r="AQ285" i="1"/>
  <c r="AP258" i="1"/>
  <c r="BA258" i="1" s="1"/>
  <c r="AP287" i="1"/>
  <c r="BA287" i="1" s="1"/>
  <c r="AP269" i="1"/>
  <c r="BA269" i="1" s="1"/>
  <c r="AQ179" i="1"/>
  <c r="BU299" i="1"/>
  <c r="BX299" i="1" s="1"/>
  <c r="CB299" i="1" s="1"/>
  <c r="AQ297" i="1"/>
  <c r="AQ291" i="1"/>
  <c r="AQ168" i="1"/>
  <c r="BU267" i="1"/>
  <c r="BX267" i="1" s="1"/>
  <c r="CB267" i="1" s="1"/>
  <c r="AQ194" i="1"/>
  <c r="AP34" i="1"/>
  <c r="BA34" i="1" s="1"/>
  <c r="AQ245" i="1"/>
  <c r="AQ242" i="1"/>
  <c r="AP239" i="1"/>
  <c r="BA239" i="1" s="1"/>
  <c r="AQ238" i="1"/>
  <c r="AP234" i="1"/>
  <c r="BA234" i="1" s="1"/>
  <c r="AQ233" i="1"/>
  <c r="AP228" i="1"/>
  <c r="BA228" i="1" s="1"/>
  <c r="BU223" i="1"/>
  <c r="AP222" i="1"/>
  <c r="BA222" i="1" s="1"/>
  <c r="AP216" i="1"/>
  <c r="BA216" i="1" s="1"/>
  <c r="AQ215" i="1"/>
  <c r="AQ209" i="1"/>
  <c r="AP205" i="1"/>
  <c r="BA205" i="1" s="1"/>
  <c r="AP200" i="1"/>
  <c r="BA200" i="1" s="1"/>
  <c r="AQ199" i="1"/>
  <c r="AP197" i="1"/>
  <c r="BA197" i="1" s="1"/>
  <c r="AQ196" i="1"/>
  <c r="AP192" i="1"/>
  <c r="BA192" i="1" s="1"/>
  <c r="BU191" i="1"/>
  <c r="BX191" i="1" s="1"/>
  <c r="CB191" i="1" s="1"/>
  <c r="AQ191" i="1"/>
  <c r="AQ189" i="1"/>
  <c r="BU186" i="1"/>
  <c r="AQ186" i="1"/>
  <c r="AP184" i="1"/>
  <c r="BA184" i="1" s="1"/>
  <c r="AQ183" i="1"/>
  <c r="BU180" i="1"/>
  <c r="BX180" i="1" s="1"/>
  <c r="CB180" i="1" s="1"/>
  <c r="AP179" i="1"/>
  <c r="BA179" i="1" s="1"/>
  <c r="AQ178" i="1"/>
  <c r="AQ174" i="1"/>
  <c r="AP172" i="1"/>
  <c r="BA172" i="1" s="1"/>
  <c r="AP165" i="1"/>
  <c r="BA165" i="1" s="1"/>
  <c r="AP88" i="1"/>
  <c r="BA88" i="1" s="1"/>
  <c r="BU83" i="1"/>
  <c r="BX83" i="1" s="1"/>
  <c r="CB83" i="1" s="1"/>
  <c r="AQ77" i="1"/>
  <c r="AP76" i="1"/>
  <c r="BA76" i="1" s="1"/>
  <c r="AQ75" i="1"/>
  <c r="AQ69" i="1"/>
  <c r="AQ62" i="1"/>
  <c r="AQ56" i="1"/>
  <c r="BU50" i="1"/>
  <c r="BX50" i="1" s="1"/>
  <c r="CB50" i="1" s="1"/>
  <c r="AP49" i="1"/>
  <c r="BA49" i="1" s="1"/>
  <c r="AQ42" i="1"/>
  <c r="BU31" i="1"/>
  <c r="BX31" i="1" s="1"/>
  <c r="CB31" i="1" s="1"/>
  <c r="AX30" i="1"/>
  <c r="BA20" i="1"/>
  <c r="BU14" i="1"/>
  <c r="BX14" i="1" s="1"/>
  <c r="CB14" i="1" s="1"/>
  <c r="BU13" i="1"/>
  <c r="BX13" i="1" s="1"/>
  <c r="CB13" i="1" s="1"/>
  <c r="BU274" i="1"/>
  <c r="BX274" i="1" s="1"/>
  <c r="CB274" i="1" s="1"/>
  <c r="BU245" i="1"/>
  <c r="BX245" i="1" s="1"/>
  <c r="CB245" i="1" s="1"/>
  <c r="BU243" i="1"/>
  <c r="BX243" i="1" s="1"/>
  <c r="CB243" i="1" s="1"/>
  <c r="BU239" i="1"/>
  <c r="BX239" i="1" s="1"/>
  <c r="CB239" i="1" s="1"/>
  <c r="BU234" i="1"/>
  <c r="BX234" i="1" s="1"/>
  <c r="CB234" i="1" s="1"/>
  <c r="BU228" i="1"/>
  <c r="BX228" i="1" s="1"/>
  <c r="CB228" i="1" s="1"/>
  <c r="BU216" i="1"/>
  <c r="BX216" i="1" s="1"/>
  <c r="CB216" i="1" s="1"/>
  <c r="BU190" i="1"/>
  <c r="BX190" i="1" s="1"/>
  <c r="CB190" i="1" s="1"/>
  <c r="BU88" i="1"/>
  <c r="BX88" i="1" s="1"/>
  <c r="CB88" i="1" s="1"/>
  <c r="BU49" i="1"/>
  <c r="BX49" i="1" s="1"/>
  <c r="CB49" i="1" s="1"/>
  <c r="BU20" i="1"/>
  <c r="BX20" i="1" s="1"/>
  <c r="CB20" i="1" s="1"/>
  <c r="BU250" i="1"/>
  <c r="BX250" i="1" s="1"/>
  <c r="CB250" i="1" s="1"/>
  <c r="AQ231" i="1"/>
  <c r="BU227" i="1"/>
  <c r="BX227" i="1" s="1"/>
  <c r="CB227" i="1" s="1"/>
  <c r="AQ175" i="1"/>
  <c r="BU169" i="1"/>
  <c r="BX169" i="1" s="1"/>
  <c r="CB169" i="1" s="1"/>
  <c r="BU93" i="1"/>
  <c r="BX93" i="1" s="1"/>
  <c r="CB93" i="1" s="1"/>
  <c r="AQ78" i="1"/>
  <c r="BU40" i="1"/>
  <c r="BX40" i="1" s="1"/>
  <c r="CB40" i="1" s="1"/>
  <c r="AP39" i="1"/>
  <c r="BA39" i="1" s="1"/>
  <c r="BU33" i="1"/>
  <c r="BX33" i="1" s="1"/>
  <c r="CB33" i="1" s="1"/>
  <c r="AX27" i="1"/>
  <c r="AQ275" i="1"/>
  <c r="BU271" i="1"/>
  <c r="BX271" i="1" s="1"/>
  <c r="CB271" i="1" s="1"/>
  <c r="AQ253" i="1"/>
  <c r="BU244" i="1"/>
  <c r="BX244" i="1" s="1"/>
  <c r="CB244" i="1" s="1"/>
  <c r="AQ224" i="1"/>
  <c r="BU175" i="1"/>
  <c r="BX175" i="1" s="1"/>
  <c r="CB175" i="1" s="1"/>
  <c r="BU92" i="1"/>
  <c r="BX92" i="1" s="1"/>
  <c r="CB92" i="1" s="1"/>
  <c r="BU85" i="1"/>
  <c r="BX85" i="1" s="1"/>
  <c r="CB85" i="1" s="1"/>
  <c r="BU60" i="1"/>
  <c r="BX60" i="1" s="1"/>
  <c r="CB60" i="1" s="1"/>
  <c r="BU46" i="1"/>
  <c r="BX46" i="1" s="1"/>
  <c r="CB46" i="1" s="1"/>
  <c r="BU38" i="1"/>
  <c r="BX38" i="1" s="1"/>
  <c r="CB38" i="1" s="1"/>
  <c r="BU17" i="1"/>
  <c r="BX17" i="1" s="1"/>
  <c r="CB17" i="1" s="1"/>
  <c r="AP299" i="1"/>
  <c r="BA299" i="1" s="1"/>
  <c r="AQ286" i="1"/>
  <c r="AP176" i="1"/>
  <c r="BA176" i="1" s="1"/>
  <c r="BU86" i="1"/>
  <c r="BX86" i="1" s="1"/>
  <c r="CB86" i="1" s="1"/>
  <c r="BU67" i="1"/>
  <c r="BX67" i="1" s="1"/>
  <c r="CB67" i="1" s="1"/>
  <c r="AQ66" i="1"/>
  <c r="AQ283" i="1"/>
  <c r="BU241" i="1"/>
  <c r="BX241" i="1" s="1"/>
  <c r="CB241" i="1" s="1"/>
  <c r="AP294" i="1"/>
  <c r="BA294" i="1" s="1"/>
  <c r="BU236" i="1"/>
  <c r="BX236" i="1" s="1"/>
  <c r="CB236" i="1" s="1"/>
  <c r="AQ207" i="1"/>
  <c r="AQ268" i="1"/>
  <c r="BU255" i="1"/>
  <c r="BX255" i="1" s="1"/>
  <c r="CB255" i="1" s="1"/>
  <c r="AP226" i="1"/>
  <c r="BA226" i="1" s="1"/>
  <c r="AQ281" i="1"/>
  <c r="AQ271" i="1"/>
  <c r="AQ225" i="1"/>
  <c r="AP219" i="1"/>
  <c r="BA219" i="1" s="1"/>
  <c r="AQ212" i="1"/>
  <c r="AX33" i="1"/>
  <c r="BA17" i="1"/>
  <c r="BU231" i="1"/>
  <c r="BX231" i="1" s="1"/>
  <c r="CB231" i="1" s="1"/>
  <c r="AQ219" i="1"/>
  <c r="AQ167" i="1"/>
  <c r="AQ90" i="1"/>
  <c r="BU72" i="1"/>
  <c r="BX72" i="1" s="1"/>
  <c r="CB72" i="1" s="1"/>
  <c r="AQ71" i="1"/>
  <c r="BU53" i="1"/>
  <c r="BX53" i="1" s="1"/>
  <c r="CB53" i="1" s="1"/>
  <c r="AP38" i="1"/>
  <c r="BA38" i="1" s="1"/>
  <c r="BA32" i="1"/>
  <c r="BU26" i="1"/>
  <c r="BX26" i="1" s="1"/>
  <c r="CB26" i="1" s="1"/>
  <c r="BU16" i="1"/>
  <c r="BX16" i="1" s="1"/>
  <c r="CB16" i="1" s="1"/>
  <c r="BA16" i="1"/>
  <c r="BU15" i="1"/>
  <c r="BX15" i="1" s="1"/>
  <c r="CB15" i="1" s="1"/>
  <c r="BE15" i="1"/>
  <c r="BU10" i="1"/>
  <c r="BX10" i="1" s="1"/>
  <c r="CB10" i="1" s="1"/>
  <c r="AW10" i="1" s="1"/>
  <c r="BU202" i="1"/>
  <c r="BX202" i="1" s="1"/>
  <c r="CB202" i="1" s="1"/>
  <c r="AP193" i="1"/>
  <c r="BA193" i="1" s="1"/>
  <c r="BU182" i="1"/>
  <c r="BX182" i="1" s="1"/>
  <c r="CB182" i="1" s="1"/>
  <c r="AQ85" i="1"/>
  <c r="AP79" i="1"/>
  <c r="BA79" i="1" s="1"/>
  <c r="AQ59" i="1"/>
  <c r="AP46" i="1"/>
  <c r="BA46" i="1" s="1"/>
  <c r="BU32" i="1"/>
  <c r="BX32" i="1" s="1"/>
  <c r="CB32" i="1" s="1"/>
  <c r="BU289" i="1"/>
  <c r="BX289" i="1" s="1"/>
  <c r="CB289" i="1" s="1"/>
  <c r="BU224" i="1"/>
  <c r="BX224" i="1" s="1"/>
  <c r="CB224" i="1" s="1"/>
  <c r="AQ218" i="1"/>
  <c r="BU71" i="1"/>
  <c r="BX71" i="1" s="1"/>
  <c r="CB71" i="1" s="1"/>
  <c r="AQ65" i="1"/>
  <c r="AP290" i="1"/>
  <c r="BA290" i="1" s="1"/>
  <c r="AQ288" i="1"/>
  <c r="BU286" i="1"/>
  <c r="BX286" i="1" s="1"/>
  <c r="CB286" i="1" s="1"/>
  <c r="AQ278" i="1"/>
  <c r="AP275" i="1"/>
  <c r="BA275" i="1" s="1"/>
  <c r="AQ274" i="1"/>
  <c r="BU268" i="1"/>
  <c r="BX268" i="1" s="1"/>
  <c r="CB268" i="1" s="1"/>
  <c r="AP263" i="1"/>
  <c r="BA263" i="1" s="1"/>
  <c r="BU260" i="1"/>
  <c r="BX260" i="1" s="1"/>
  <c r="CB260" i="1" s="1"/>
  <c r="BU259" i="1"/>
  <c r="BX259" i="1" s="1"/>
  <c r="CB259" i="1" s="1"/>
  <c r="BU230" i="1"/>
  <c r="BX230" i="1" s="1"/>
  <c r="CB230" i="1" s="1"/>
  <c r="AQ229" i="1"/>
  <c r="BU207" i="1"/>
  <c r="BX207" i="1" s="1"/>
  <c r="CB207" i="1" s="1"/>
  <c r="BU192" i="1"/>
  <c r="BX192" i="1" s="1"/>
  <c r="CB192" i="1" s="1"/>
  <c r="BU185" i="1"/>
  <c r="BX185" i="1" s="1"/>
  <c r="CB185" i="1" s="1"/>
  <c r="AQ180" i="1"/>
  <c r="AQ177" i="1"/>
  <c r="BU174" i="1"/>
  <c r="BX174" i="1" s="1"/>
  <c r="CB174" i="1" s="1"/>
  <c r="AP171" i="1"/>
  <c r="BA171" i="1" s="1"/>
  <c r="AQ170" i="1"/>
  <c r="BU166" i="1"/>
  <c r="BX166" i="1" s="1"/>
  <c r="CB166" i="1" s="1"/>
  <c r="BU90" i="1"/>
  <c r="BX90" i="1" s="1"/>
  <c r="CB90" i="1" s="1"/>
  <c r="AQ61" i="1"/>
  <c r="BU58" i="1"/>
  <c r="BX58" i="1" s="1"/>
  <c r="CB58" i="1" s="1"/>
  <c r="AQ55" i="1"/>
  <c r="BU52" i="1"/>
  <c r="BX52" i="1" s="1"/>
  <c r="CB52" i="1" s="1"/>
  <c r="AP51" i="1"/>
  <c r="BA51" i="1" s="1"/>
  <c r="AQ48" i="1"/>
  <c r="AQ44" i="1"/>
  <c r="BU37" i="1"/>
  <c r="AQ36" i="1"/>
  <c r="BA31" i="1"/>
  <c r="BA19" i="1"/>
  <c r="AQ91" i="1"/>
  <c r="BA26" i="1"/>
  <c r="AQ263" i="1"/>
  <c r="AQ247" i="1"/>
  <c r="AP230" i="1"/>
  <c r="BA230" i="1" s="1"/>
  <c r="BU66" i="1"/>
  <c r="BX66" i="1" s="1"/>
  <c r="CB66" i="1" s="1"/>
  <c r="AP59" i="1"/>
  <c r="BA59" i="1" s="1"/>
  <c r="AP282" i="1"/>
  <c r="BA282" i="1" s="1"/>
  <c r="AQ200" i="1"/>
  <c r="AQ235" i="1"/>
  <c r="AQ230" i="1"/>
  <c r="AP225" i="1"/>
  <c r="BA225" i="1" s="1"/>
  <c r="AQ223" i="1"/>
  <c r="AP199" i="1"/>
  <c r="BA199" i="1" s="1"/>
  <c r="AP181" i="1"/>
  <c r="BA181" i="1" s="1"/>
  <c r="AP175" i="1"/>
  <c r="BA175" i="1" s="1"/>
  <c r="AP168" i="1"/>
  <c r="BA168" i="1" s="1"/>
  <c r="AP91" i="1"/>
  <c r="BA91" i="1" s="1"/>
  <c r="AP72" i="1"/>
  <c r="BA72" i="1" s="1"/>
  <c r="AQ298" i="1"/>
  <c r="AP273" i="1"/>
  <c r="BA273" i="1" s="1"/>
  <c r="AQ192" i="1"/>
  <c r="AP268" i="1"/>
  <c r="BA268" i="1" s="1"/>
  <c r="AP231" i="1"/>
  <c r="BA231" i="1" s="1"/>
  <c r="BU225" i="1"/>
  <c r="BX225" i="1" s="1"/>
  <c r="CB225" i="1" s="1"/>
  <c r="AP212" i="1"/>
  <c r="BA212" i="1" s="1"/>
  <c r="AQ206" i="1"/>
  <c r="AQ198" i="1"/>
  <c r="AP249" i="1"/>
  <c r="BA249" i="1" s="1"/>
  <c r="BU248" i="1"/>
  <c r="AQ248" i="1"/>
  <c r="AP247" i="1"/>
  <c r="BA247" i="1" s="1"/>
  <c r="AQ246" i="1"/>
  <c r="AP245" i="1"/>
  <c r="BA245" i="1" s="1"/>
  <c r="AP244" i="1"/>
  <c r="BA244" i="1" s="1"/>
  <c r="AQ243" i="1"/>
  <c r="AP242" i="1"/>
  <c r="BA242" i="1" s="1"/>
  <c r="AP240" i="1"/>
  <c r="BA240" i="1" s="1"/>
  <c r="AQ239" i="1"/>
  <c r="BU217" i="1"/>
  <c r="AP217" i="1"/>
  <c r="BA217" i="1" s="1"/>
  <c r="AQ216" i="1"/>
  <c r="AP215" i="1"/>
  <c r="BA215" i="1" s="1"/>
  <c r="AQ214" i="1"/>
  <c r="BU212" i="1"/>
  <c r="BX212" i="1" s="1"/>
  <c r="CB212" i="1" s="1"/>
  <c r="BU211" i="1"/>
  <c r="BX211" i="1" s="1"/>
  <c r="CB211" i="1" s="1"/>
  <c r="AP211" i="1"/>
  <c r="BA211" i="1" s="1"/>
  <c r="AQ210" i="1"/>
  <c r="AQ205" i="1"/>
  <c r="AP204" i="1"/>
  <c r="BA204" i="1" s="1"/>
  <c r="AQ203" i="1"/>
  <c r="AP201" i="1"/>
  <c r="BA201" i="1" s="1"/>
  <c r="AP196" i="1"/>
  <c r="BA196" i="1" s="1"/>
  <c r="AP186" i="1"/>
  <c r="BA186" i="1" s="1"/>
  <c r="AP183" i="1"/>
  <c r="BA183" i="1" s="1"/>
  <c r="AP90" i="1"/>
  <c r="BA90" i="1" s="1"/>
  <c r="AP71" i="1"/>
  <c r="BA71" i="1" s="1"/>
  <c r="BU70" i="1"/>
  <c r="BX70" i="1" s="1"/>
  <c r="CB70" i="1" s="1"/>
  <c r="AQ70" i="1"/>
  <c r="BU51" i="1"/>
  <c r="BX51" i="1" s="1"/>
  <c r="CB51" i="1" s="1"/>
  <c r="BU45" i="1"/>
  <c r="BX45" i="1" s="1"/>
  <c r="CB45" i="1" s="1"/>
  <c r="BU21" i="1"/>
  <c r="BX21" i="1" s="1"/>
  <c r="CB21" i="1" s="1"/>
  <c r="AW21" i="1" s="1"/>
  <c r="AQ296" i="1"/>
  <c r="AQ295" i="1"/>
  <c r="AP292" i="1"/>
  <c r="BA292" i="1" s="1"/>
  <c r="BU288" i="1"/>
  <c r="BX288" i="1" s="1"/>
  <c r="CB288" i="1" s="1"/>
  <c r="AP277" i="1"/>
  <c r="BA277" i="1" s="1"/>
  <c r="AP238" i="1"/>
  <c r="BA238" i="1" s="1"/>
  <c r="AQ237" i="1"/>
  <c r="AQ277" i="1"/>
  <c r="AP256" i="1"/>
  <c r="BA256" i="1" s="1"/>
  <c r="AQ255" i="1"/>
  <c r="AP252" i="1"/>
  <c r="BA252" i="1" s="1"/>
  <c r="AQ252" i="1"/>
  <c r="AP251" i="1"/>
  <c r="BA251" i="1" s="1"/>
  <c r="AQ250" i="1"/>
  <c r="AP248" i="1"/>
  <c r="BA248" i="1" s="1"/>
  <c r="AP177" i="1"/>
  <c r="BA177" i="1" s="1"/>
  <c r="AQ171" i="1"/>
  <c r="AP170" i="1"/>
  <c r="BA170" i="1" s="1"/>
  <c r="BU22" i="1"/>
  <c r="BX22" i="1" s="1"/>
  <c r="CB22" i="1" s="1"/>
  <c r="AP253" i="1"/>
  <c r="BA253" i="1" s="1"/>
  <c r="AQ251" i="1"/>
  <c r="AP178" i="1"/>
  <c r="BA178" i="1" s="1"/>
  <c r="AQ176" i="1"/>
  <c r="AP174" i="1"/>
  <c r="BA174" i="1" s="1"/>
  <c r="AQ173" i="1"/>
  <c r="AQ39" i="1"/>
  <c r="BU35" i="1"/>
  <c r="BX35" i="1" s="1"/>
  <c r="CB35" i="1" s="1"/>
  <c r="BA24" i="1"/>
  <c r="AP233" i="1"/>
  <c r="BA233" i="1" s="1"/>
  <c r="AP187" i="1"/>
  <c r="BA187" i="1" s="1"/>
  <c r="AP185" i="1"/>
  <c r="BA185" i="1" s="1"/>
  <c r="AQ181" i="1"/>
  <c r="AP180" i="1"/>
  <c r="BA180" i="1" s="1"/>
  <c r="BU82" i="1"/>
  <c r="BX82" i="1" s="1"/>
  <c r="CB82" i="1" s="1"/>
  <c r="AQ193" i="1"/>
  <c r="AP190" i="1"/>
  <c r="BA190" i="1" s="1"/>
  <c r="AP52" i="1"/>
  <c r="BA52" i="1" s="1"/>
  <c r="AQ51" i="1"/>
  <c r="AP47" i="1"/>
  <c r="BA47" i="1" s="1"/>
  <c r="AP43" i="1"/>
  <c r="BA43" i="1" s="1"/>
  <c r="BU252" i="1"/>
  <c r="BX252" i="1" s="1"/>
  <c r="CB252" i="1" s="1"/>
  <c r="BU251" i="1"/>
  <c r="BX251" i="1" s="1"/>
  <c r="CB251" i="1" s="1"/>
  <c r="BU247" i="1"/>
  <c r="BX247" i="1" s="1"/>
  <c r="CB247" i="1" s="1"/>
  <c r="BU280" i="1"/>
  <c r="BX280" i="1" s="1"/>
  <c r="CB280" i="1" s="1"/>
  <c r="BU273" i="1"/>
  <c r="BX273" i="1" s="1"/>
  <c r="CB273" i="1" s="1"/>
  <c r="BU270" i="1"/>
  <c r="BX270" i="1" s="1"/>
  <c r="CB270" i="1" s="1"/>
  <c r="BU269" i="1"/>
  <c r="BX269" i="1" s="1"/>
  <c r="CB269" i="1" s="1"/>
  <c r="AQ269" i="1"/>
  <c r="BU266" i="1"/>
  <c r="BX266" i="1" s="1"/>
  <c r="CB266" i="1" s="1"/>
  <c r="BU265" i="1"/>
  <c r="AQ265" i="1"/>
  <c r="BU262" i="1"/>
  <c r="BX262" i="1" s="1"/>
  <c r="CB262" i="1" s="1"/>
  <c r="AP262" i="1"/>
  <c r="BA262" i="1" s="1"/>
  <c r="BU258" i="1"/>
  <c r="BU257" i="1"/>
  <c r="BU178" i="1"/>
  <c r="BU177" i="1"/>
  <c r="BX177" i="1" s="1"/>
  <c r="CB177" i="1" s="1"/>
  <c r="AP65" i="1"/>
  <c r="BA65" i="1" s="1"/>
  <c r="BU184" i="1"/>
  <c r="BX184" i="1" s="1"/>
  <c r="CB184" i="1" s="1"/>
  <c r="BU183" i="1"/>
  <c r="BX183" i="1" s="1"/>
  <c r="CB183" i="1" s="1"/>
  <c r="BU179" i="1"/>
  <c r="BX179" i="1" s="1"/>
  <c r="CB179" i="1" s="1"/>
  <c r="AP69" i="1"/>
  <c r="BA69" i="1" s="1"/>
  <c r="BU242" i="1"/>
  <c r="BX242" i="1" s="1"/>
  <c r="CB242" i="1" s="1"/>
  <c r="BU215" i="1"/>
  <c r="BX215" i="1" s="1"/>
  <c r="CB215" i="1" s="1"/>
  <c r="AP195" i="1"/>
  <c r="BA195" i="1" s="1"/>
  <c r="BU189" i="1"/>
  <c r="BU188" i="1"/>
  <c r="BX188" i="1" s="1"/>
  <c r="CB188" i="1" s="1"/>
  <c r="BU187" i="1"/>
  <c r="BX187" i="1" s="1"/>
  <c r="CB187" i="1" s="1"/>
  <c r="AP48" i="1"/>
  <c r="BA48" i="1" s="1"/>
  <c r="BU47" i="1"/>
  <c r="BX47" i="1" s="1"/>
  <c r="CB47" i="1" s="1"/>
  <c r="AP286" i="1"/>
  <c r="BA286" i="1" s="1"/>
  <c r="BU55" i="1"/>
  <c r="BX55" i="1" s="1"/>
  <c r="CB55" i="1" s="1"/>
  <c r="BU54" i="1"/>
  <c r="BX54" i="1" s="1"/>
  <c r="CB54" i="1" s="1"/>
  <c r="AP54" i="1"/>
  <c r="BA54" i="1" s="1"/>
  <c r="BU226" i="1"/>
  <c r="BX226" i="1" s="1"/>
  <c r="CB226" i="1" s="1"/>
  <c r="BU222" i="1"/>
  <c r="BX222" i="1" s="1"/>
  <c r="CB222" i="1" s="1"/>
  <c r="BU219" i="1"/>
  <c r="BX219" i="1" s="1"/>
  <c r="CB219" i="1" s="1"/>
  <c r="BU201" i="1"/>
  <c r="BX201" i="1" s="1"/>
  <c r="CB201" i="1" s="1"/>
  <c r="AX290" i="1"/>
  <c r="BU282" i="1"/>
  <c r="BX282" i="1" s="1"/>
  <c r="CB282" i="1" s="1"/>
  <c r="BU203" i="1"/>
  <c r="BX203" i="1" s="1"/>
  <c r="CB203" i="1" s="1"/>
  <c r="BU284" i="1"/>
  <c r="BX284" i="1" s="1"/>
  <c r="CB284" i="1" s="1"/>
  <c r="AP284" i="1"/>
  <c r="BA284" i="1" s="1"/>
  <c r="BU208" i="1"/>
  <c r="BX208" i="1" s="1"/>
  <c r="CB208" i="1" s="1"/>
  <c r="BU64" i="1"/>
  <c r="BX64" i="1" s="1"/>
  <c r="CB64" i="1" s="1"/>
  <c r="BU63" i="1"/>
  <c r="BX63" i="1" s="1"/>
  <c r="CB63" i="1" s="1"/>
  <c r="AP63" i="1"/>
  <c r="BA63" i="1" s="1"/>
  <c r="AQ63" i="1"/>
  <c r="AP61" i="1"/>
  <c r="BA61" i="1" s="1"/>
  <c r="BU12" i="1"/>
  <c r="BX12" i="1" s="1"/>
  <c r="CB12" i="1" s="1"/>
  <c r="BU206" i="1"/>
  <c r="BX206" i="1" s="1"/>
  <c r="CB206" i="1" s="1"/>
  <c r="AP206" i="1"/>
  <c r="BA206" i="1" s="1"/>
  <c r="BU205" i="1"/>
  <c r="BX205" i="1" s="1"/>
  <c r="CB205" i="1" s="1"/>
  <c r="BU200" i="1"/>
  <c r="BU199" i="1"/>
  <c r="BX199" i="1" s="1"/>
  <c r="CB199" i="1" s="1"/>
  <c r="BU78" i="1"/>
  <c r="BX78" i="1" s="1"/>
  <c r="CB78" i="1" s="1"/>
  <c r="AP77" i="1"/>
  <c r="BA77" i="1" s="1"/>
  <c r="BU73" i="1"/>
  <c r="BX73" i="1" s="1"/>
  <c r="CB73" i="1" s="1"/>
  <c r="BU57" i="1"/>
  <c r="BX57" i="1" s="1"/>
  <c r="CB57" i="1" s="1"/>
  <c r="BU39" i="1"/>
  <c r="BX39" i="1" s="1"/>
  <c r="CB39" i="1" s="1"/>
  <c r="BU300" i="1"/>
  <c r="BX300" i="1" s="1"/>
  <c r="CB300" i="1" s="1"/>
  <c r="BU297" i="1"/>
  <c r="AQ292" i="1"/>
  <c r="AX254" i="1"/>
  <c r="AQ211" i="1"/>
  <c r="BU210" i="1"/>
  <c r="BX210" i="1" s="1"/>
  <c r="CB210" i="1" s="1"/>
  <c r="AP210" i="1"/>
  <c r="BA210" i="1" s="1"/>
  <c r="BU181" i="1"/>
  <c r="BX181" i="1" s="1"/>
  <c r="CB181" i="1" s="1"/>
  <c r="BU91" i="1"/>
  <c r="BX91" i="1" s="1"/>
  <c r="CB91" i="1" s="1"/>
  <c r="AP85" i="1"/>
  <c r="BA85" i="1" s="1"/>
  <c r="BU84" i="1"/>
  <c r="BX84" i="1" s="1"/>
  <c r="CB84" i="1" s="1"/>
  <c r="AQ84" i="1"/>
  <c r="AQ83" i="1"/>
  <c r="BU79" i="1"/>
  <c r="BX79" i="1" s="1"/>
  <c r="CB79" i="1" s="1"/>
  <c r="AQ213" i="1"/>
  <c r="BU167" i="1"/>
  <c r="BX167" i="1" s="1"/>
  <c r="CB167" i="1" s="1"/>
  <c r="AP166" i="1"/>
  <c r="BA166" i="1" s="1"/>
  <c r="AQ166" i="1"/>
  <c r="AQ165" i="1"/>
  <c r="AP92" i="1"/>
  <c r="BA92" i="1" s="1"/>
  <c r="BU296" i="1"/>
  <c r="BU294" i="1"/>
  <c r="BX294" i="1" s="1"/>
  <c r="CB294" i="1" s="1"/>
  <c r="AP293" i="1"/>
  <c r="BA293" i="1" s="1"/>
  <c r="BU291" i="1"/>
  <c r="BX291" i="1" s="1"/>
  <c r="CB291" i="1" s="1"/>
  <c r="AP289" i="1"/>
  <c r="BA289" i="1" s="1"/>
  <c r="AQ289" i="1"/>
  <c r="AQ287" i="1"/>
  <c r="AP285" i="1"/>
  <c r="BA285" i="1" s="1"/>
  <c r="AQ282" i="1"/>
  <c r="BU281" i="1"/>
  <c r="BX281" i="1" s="1"/>
  <c r="CB281" i="1" s="1"/>
  <c r="AP281" i="1"/>
  <c r="BA281" i="1" s="1"/>
  <c r="AQ279" i="1"/>
  <c r="AP278" i="1"/>
  <c r="BA278" i="1" s="1"/>
  <c r="BU276" i="1"/>
  <c r="BX276" i="1" s="1"/>
  <c r="CB276" i="1" s="1"/>
  <c r="AP276" i="1"/>
  <c r="BA276" i="1" s="1"/>
  <c r="BU275" i="1"/>
  <c r="BU272" i="1"/>
  <c r="BX272" i="1" s="1"/>
  <c r="CB272" i="1" s="1"/>
  <c r="AP267" i="1"/>
  <c r="BA267" i="1" s="1"/>
  <c r="AQ266" i="1"/>
  <c r="BU263" i="1"/>
  <c r="BX263" i="1" s="1"/>
  <c r="CB263" i="1" s="1"/>
  <c r="AP261" i="1"/>
  <c r="BA261" i="1" s="1"/>
  <c r="AP260" i="1"/>
  <c r="BA260" i="1" s="1"/>
  <c r="AQ260" i="1"/>
  <c r="AP259" i="1"/>
  <c r="BA259" i="1" s="1"/>
  <c r="AQ258" i="1"/>
  <c r="BU254" i="1"/>
  <c r="AP254" i="1"/>
  <c r="BA254" i="1" s="1"/>
  <c r="BU279" i="1"/>
  <c r="BX279" i="1" s="1"/>
  <c r="CB279" i="1" s="1"/>
  <c r="AQ272" i="1"/>
  <c r="AP264" i="1"/>
  <c r="BA264" i="1" s="1"/>
  <c r="BU292" i="1"/>
  <c r="BX292" i="1" s="1"/>
  <c r="CB292" i="1" s="1"/>
  <c r="BU261" i="1"/>
  <c r="BX261" i="1" s="1"/>
  <c r="CB261" i="1" s="1"/>
  <c r="BU256" i="1"/>
  <c r="BX256" i="1" s="1"/>
  <c r="CB256" i="1" s="1"/>
  <c r="BU246" i="1"/>
  <c r="BU229" i="1"/>
  <c r="BX229" i="1" s="1"/>
  <c r="CB229" i="1" s="1"/>
  <c r="BU198" i="1"/>
  <c r="BU194" i="1"/>
  <c r="BX194" i="1" s="1"/>
  <c r="CB194" i="1" s="1"/>
  <c r="BU193" i="1"/>
  <c r="BX193" i="1" s="1"/>
  <c r="CB193" i="1" s="1"/>
  <c r="BU89" i="1"/>
  <c r="BX89" i="1" s="1"/>
  <c r="CB89" i="1" s="1"/>
  <c r="BU62" i="1"/>
  <c r="BX62" i="1" s="1"/>
  <c r="CB62" i="1" s="1"/>
  <c r="BU287" i="1"/>
  <c r="BU285" i="1"/>
  <c r="BX285" i="1" s="1"/>
  <c r="CB285" i="1" s="1"/>
  <c r="AP271" i="1"/>
  <c r="BA271" i="1" s="1"/>
  <c r="BU264" i="1"/>
  <c r="BX264" i="1" s="1"/>
  <c r="CB264" i="1" s="1"/>
  <c r="AQ300" i="1"/>
  <c r="AP295" i="1"/>
  <c r="BA295" i="1" s="1"/>
  <c r="BU298" i="1"/>
  <c r="BX298" i="1" s="1"/>
  <c r="CB298" i="1" s="1"/>
  <c r="BU295" i="1"/>
  <c r="BX295" i="1" s="1"/>
  <c r="CB295" i="1" s="1"/>
  <c r="BU293" i="1"/>
  <c r="BU253" i="1"/>
  <c r="BX253" i="1" s="1"/>
  <c r="CB253" i="1" s="1"/>
  <c r="BU249" i="1"/>
  <c r="BX249" i="1" s="1"/>
  <c r="CB249" i="1" s="1"/>
  <c r="BU240" i="1"/>
  <c r="BU232" i="1"/>
  <c r="BX232" i="1" s="1"/>
  <c r="CB232" i="1" s="1"/>
  <c r="AX225" i="1"/>
  <c r="BU220" i="1"/>
  <c r="BX220" i="1" s="1"/>
  <c r="CB220" i="1" s="1"/>
  <c r="BU218" i="1"/>
  <c r="BX218" i="1" s="1"/>
  <c r="CB218" i="1" s="1"/>
  <c r="AP218" i="1"/>
  <c r="BA218" i="1" s="1"/>
  <c r="AQ217" i="1"/>
  <c r="AP86" i="1"/>
  <c r="BA86" i="1" s="1"/>
  <c r="BU80" i="1"/>
  <c r="BX80" i="1" s="1"/>
  <c r="CB80" i="1" s="1"/>
  <c r="BU76" i="1"/>
  <c r="BX76" i="1" s="1"/>
  <c r="CB76" i="1" s="1"/>
  <c r="AP70" i="1"/>
  <c r="BA70" i="1" s="1"/>
  <c r="BU44" i="1"/>
  <c r="BX44" i="1" s="1"/>
  <c r="CB44" i="1" s="1"/>
  <c r="AX31" i="1"/>
  <c r="BA23" i="1"/>
  <c r="BU283" i="1"/>
  <c r="BX283" i="1" s="1"/>
  <c r="CB283" i="1" s="1"/>
  <c r="AP246" i="1"/>
  <c r="BA246" i="1" s="1"/>
  <c r="AP58" i="1"/>
  <c r="BA58" i="1" s="1"/>
  <c r="BU213" i="1"/>
  <c r="BX213" i="1" s="1"/>
  <c r="CB213" i="1" s="1"/>
  <c r="BU176" i="1"/>
  <c r="BX176" i="1" s="1"/>
  <c r="CB176" i="1" s="1"/>
  <c r="BU81" i="1"/>
  <c r="BX81" i="1" s="1"/>
  <c r="CB81" i="1" s="1"/>
  <c r="BU65" i="1"/>
  <c r="BX65" i="1" s="1"/>
  <c r="CB65" i="1" s="1"/>
  <c r="BR25" i="1"/>
  <c r="BW25" i="1" s="1"/>
  <c r="W216" i="1"/>
  <c r="W218" i="1"/>
  <c r="W224" i="1"/>
  <c r="W240" i="1"/>
  <c r="W253" i="1"/>
  <c r="W208" i="1"/>
  <c r="W215" i="1"/>
  <c r="BV235" i="1"/>
  <c r="BR235" i="1" s="1"/>
  <c r="BW235" i="1" s="1"/>
  <c r="BV215" i="1"/>
  <c r="BR215" i="1" s="1"/>
  <c r="BW215" i="1" s="1"/>
  <c r="W246" i="1"/>
  <c r="W173" i="1"/>
  <c r="W165" i="1"/>
  <c r="BV211" i="1"/>
  <c r="BR211" i="1" s="1"/>
  <c r="BW211" i="1" s="1"/>
  <c r="BV180" i="1"/>
  <c r="BR180" i="1" s="1"/>
  <c r="BW180" i="1" s="1"/>
  <c r="W86" i="1"/>
  <c r="AX26" i="1"/>
  <c r="AX24" i="1"/>
  <c r="BU11" i="1"/>
  <c r="BX11" i="1" s="1"/>
  <c r="CB11" i="1" s="1"/>
  <c r="AR204" i="1"/>
  <c r="AR199" i="1"/>
  <c r="AR192" i="1"/>
  <c r="AR179" i="1"/>
  <c r="AR86" i="1"/>
  <c r="BU8" i="1"/>
  <c r="BX8" i="1" s="1"/>
  <c r="CB8" i="1" s="1"/>
  <c r="AR295" i="1"/>
  <c r="AR281" i="1"/>
  <c r="AR244" i="1"/>
  <c r="AR241" i="1"/>
  <c r="BU235" i="1"/>
  <c r="BE29" i="1"/>
  <c r="BU25" i="1"/>
  <c r="BX25" i="1" s="1"/>
  <c r="CB25" i="1" s="1"/>
  <c r="BU9" i="1"/>
  <c r="BX9" i="1" s="1"/>
  <c r="CB9" i="1" s="1"/>
  <c r="BE9" i="1"/>
  <c r="AR290" i="1"/>
  <c r="AR286" i="1"/>
  <c r="AR283" i="1"/>
  <c r="AR249" i="1"/>
  <c r="AR215" i="1"/>
  <c r="AR195" i="1"/>
  <c r="AR194" i="1"/>
  <c r="AR188" i="1"/>
  <c r="AR187" i="1"/>
  <c r="AR177" i="1"/>
  <c r="AR80" i="1"/>
  <c r="AR76" i="1"/>
  <c r="AR74" i="1"/>
  <c r="AR72" i="1"/>
  <c r="AR56" i="1"/>
  <c r="AR51" i="1"/>
  <c r="AR45" i="1"/>
  <c r="AR41" i="1"/>
  <c r="AR39" i="1"/>
  <c r="AR37" i="1"/>
  <c r="AR273" i="1"/>
  <c r="AR272" i="1"/>
  <c r="AR266" i="1"/>
  <c r="AR261" i="1"/>
  <c r="AR256" i="1"/>
  <c r="AR238" i="1"/>
  <c r="AR225" i="1"/>
  <c r="AR176" i="1"/>
  <c r="AR172" i="1"/>
  <c r="AR166" i="1"/>
  <c r="AR91" i="1"/>
  <c r="AR89" i="1"/>
  <c r="AR87" i="1"/>
  <c r="BA8" i="1"/>
  <c r="BU27" i="1"/>
  <c r="BX27" i="1" s="1"/>
  <c r="CB27" i="1" s="1"/>
  <c r="BE27" i="1"/>
  <c r="BU23" i="1"/>
  <c r="BX23" i="1" s="1"/>
  <c r="CB23" i="1" s="1"/>
  <c r="AR299" i="1"/>
  <c r="AR278" i="1"/>
  <c r="AR265" i="1"/>
  <c r="AR264" i="1"/>
  <c r="AR258" i="1"/>
  <c r="AR236" i="1"/>
  <c r="AR235" i="1"/>
  <c r="AR234" i="1"/>
  <c r="AR232" i="1"/>
  <c r="AR69" i="1"/>
  <c r="AR65" i="1"/>
  <c r="AR61" i="1"/>
  <c r="AR57" i="1"/>
  <c r="AR247" i="1"/>
  <c r="AR243" i="1"/>
  <c r="AR240" i="1"/>
  <c r="AR230" i="1"/>
  <c r="AR228" i="1"/>
  <c r="AR222" i="1"/>
  <c r="AR220" i="1"/>
  <c r="AR190" i="1"/>
  <c r="AR184" i="1"/>
  <c r="AR182" i="1"/>
  <c r="AR174" i="1"/>
  <c r="AR170" i="1"/>
  <c r="AR168" i="1"/>
  <c r="AR93" i="1"/>
  <c r="AR83" i="1"/>
  <c r="AR81" i="1"/>
  <c r="AR300" i="1"/>
  <c r="AR298" i="1"/>
  <c r="AR296" i="1"/>
  <c r="AR291" i="1"/>
  <c r="AR289" i="1"/>
  <c r="AR287" i="1"/>
  <c r="AR276" i="1"/>
  <c r="AR275" i="1"/>
  <c r="AR270" i="1"/>
  <c r="AR269" i="1"/>
  <c r="AR262" i="1"/>
  <c r="AR259" i="1"/>
  <c r="AR255" i="1"/>
  <c r="AR254" i="1"/>
  <c r="AR252" i="1"/>
  <c r="AR251" i="1"/>
  <c r="AR248" i="1"/>
  <c r="AR237" i="1"/>
  <c r="AR233" i="1"/>
  <c r="AR231" i="1"/>
  <c r="AR224" i="1"/>
  <c r="AR223" i="1"/>
  <c r="AR218" i="1"/>
  <c r="AR216" i="1"/>
  <c r="AR213" i="1"/>
  <c r="AR211" i="1"/>
  <c r="AR209" i="1"/>
  <c r="AR207" i="1"/>
  <c r="AR205" i="1"/>
  <c r="AR196" i="1"/>
  <c r="AR191" i="1"/>
  <c r="AR186" i="1"/>
  <c r="AR185" i="1"/>
  <c r="AR180" i="1"/>
  <c r="AR175" i="1"/>
  <c r="AR171" i="1"/>
  <c r="AR169" i="1"/>
  <c r="AR165" i="1"/>
  <c r="AR85" i="1"/>
  <c r="AR82" i="1"/>
  <c r="AR293" i="1"/>
  <c r="AR292" i="1"/>
  <c r="AR284" i="1"/>
  <c r="AR279" i="1"/>
  <c r="AR274" i="1"/>
  <c r="AR271" i="1"/>
  <c r="AR263" i="1"/>
  <c r="AR253" i="1"/>
  <c r="AR217" i="1"/>
  <c r="AR214" i="1"/>
  <c r="AR212" i="1"/>
  <c r="AR210" i="1"/>
  <c r="AR208" i="1"/>
  <c r="AR206" i="1"/>
  <c r="AR202" i="1"/>
  <c r="AR201" i="1"/>
  <c r="AR200" i="1"/>
  <c r="AR197" i="1"/>
  <c r="AR78" i="1"/>
  <c r="AR297" i="1"/>
  <c r="AR294" i="1"/>
  <c r="AR288" i="1"/>
  <c r="AR285" i="1"/>
  <c r="AR282" i="1"/>
  <c r="AR280" i="1"/>
  <c r="AR277" i="1"/>
  <c r="AR268" i="1"/>
  <c r="AR267" i="1"/>
  <c r="AR260" i="1"/>
  <c r="AR257" i="1"/>
  <c r="AR250" i="1"/>
  <c r="AR246" i="1"/>
  <c r="AR245" i="1"/>
  <c r="AR242" i="1"/>
  <c r="AR239" i="1"/>
  <c r="AR229" i="1"/>
  <c r="AR227" i="1"/>
  <c r="AR226" i="1"/>
  <c r="AR221" i="1"/>
  <c r="AR219" i="1"/>
  <c r="AR203" i="1"/>
  <c r="AR198" i="1"/>
  <c r="AR193" i="1"/>
  <c r="AR189" i="1"/>
  <c r="AR183" i="1"/>
  <c r="AR181" i="1"/>
  <c r="AR178" i="1"/>
  <c r="AR173" i="1"/>
  <c r="AR167" i="1"/>
  <c r="AR92" i="1"/>
  <c r="AR90" i="1"/>
  <c r="AR88" i="1"/>
  <c r="AR84" i="1"/>
  <c r="AR79" i="1"/>
  <c r="AR73" i="1"/>
  <c r="AR71" i="1"/>
  <c r="AR70" i="1"/>
  <c r="AR66" i="1"/>
  <c r="AR62" i="1"/>
  <c r="AR58" i="1"/>
  <c r="AR53" i="1"/>
  <c r="AR52" i="1"/>
  <c r="AR48" i="1"/>
  <c r="AR42" i="1"/>
  <c r="AR38" i="1"/>
  <c r="AR34" i="1"/>
  <c r="AR67" i="1"/>
  <c r="AR63" i="1"/>
  <c r="AR59" i="1"/>
  <c r="AR54" i="1"/>
  <c r="AR49" i="1"/>
  <c r="AR47" i="1"/>
  <c r="AR43" i="1"/>
  <c r="AR35" i="1"/>
  <c r="BE24" i="1"/>
  <c r="BE13" i="1"/>
  <c r="AR77" i="1"/>
  <c r="AR75" i="1"/>
  <c r="AR68" i="1"/>
  <c r="AR64" i="1"/>
  <c r="AR60" i="1"/>
  <c r="AR55" i="1"/>
  <c r="AR50" i="1"/>
  <c r="AR46" i="1"/>
  <c r="AR44" i="1"/>
  <c r="AR40" i="1"/>
  <c r="AR36" i="1"/>
  <c r="BE23" i="1"/>
  <c r="BE11" i="1"/>
  <c r="BE267" i="1" l="1"/>
  <c r="BS278" i="1"/>
  <c r="AT278" i="1" s="1"/>
  <c r="AU278" i="1" s="1"/>
  <c r="BS42" i="1"/>
  <c r="AT42" i="1" s="1"/>
  <c r="AU42" i="1" s="1"/>
  <c r="AS67" i="1"/>
  <c r="AS54" i="1"/>
  <c r="BE89" i="1"/>
  <c r="BE187" i="1"/>
  <c r="AS50" i="1"/>
  <c r="BE64" i="1"/>
  <c r="BE47" i="1"/>
  <c r="AW84" i="1"/>
  <c r="AW78" i="1"/>
  <c r="AW282" i="1"/>
  <c r="AW47" i="1"/>
  <c r="AW242" i="1"/>
  <c r="AW184" i="1"/>
  <c r="AW269" i="1"/>
  <c r="AW247" i="1"/>
  <c r="AW82" i="1"/>
  <c r="AW212" i="1"/>
  <c r="AW230" i="1"/>
  <c r="AW182" i="1"/>
  <c r="AW16" i="1"/>
  <c r="AW241" i="1"/>
  <c r="AW46" i="1"/>
  <c r="AW271" i="1"/>
  <c r="AW227" i="1"/>
  <c r="AW88" i="1"/>
  <c r="AW274" i="1"/>
  <c r="AW267" i="1"/>
  <c r="AW18" i="1"/>
  <c r="AW171" i="1"/>
  <c r="AW277" i="1"/>
  <c r="AW69" i="1"/>
  <c r="AW42" i="1"/>
  <c r="AW167" i="1"/>
  <c r="AW289" i="1"/>
  <c r="AW214" i="1"/>
  <c r="AW68" i="1"/>
  <c r="AW261" i="1"/>
  <c r="AW232" i="1"/>
  <c r="AW295" i="1"/>
  <c r="AW264" i="1"/>
  <c r="AW193" i="1"/>
  <c r="AW276" i="1"/>
  <c r="AW294" i="1"/>
  <c r="AW181" i="1"/>
  <c r="AW201" i="1"/>
  <c r="AW270" i="1"/>
  <c r="AW70" i="1"/>
  <c r="AW32" i="1"/>
  <c r="AW26" i="1"/>
  <c r="AW255" i="1"/>
  <c r="AW60" i="1"/>
  <c r="AW190" i="1"/>
  <c r="AW43" i="1"/>
  <c r="AW59" i="1"/>
  <c r="AW41" i="1"/>
  <c r="AW34" i="1"/>
  <c r="AW74" i="1"/>
  <c r="AW89" i="1"/>
  <c r="AW210" i="1"/>
  <c r="AW215" i="1"/>
  <c r="AW72" i="1"/>
  <c r="AW38" i="1"/>
  <c r="AW11" i="1"/>
  <c r="AS293" i="1"/>
  <c r="AW298" i="1"/>
  <c r="AW194" i="1"/>
  <c r="AW292" i="1"/>
  <c r="AW263" i="1"/>
  <c r="AW39" i="1"/>
  <c r="AW199" i="1"/>
  <c r="AW54" i="1"/>
  <c r="AW273" i="1"/>
  <c r="AW251" i="1"/>
  <c r="AW22" i="1"/>
  <c r="AW71" i="1"/>
  <c r="AW202" i="1"/>
  <c r="AW236" i="1"/>
  <c r="AW85" i="1"/>
  <c r="AW40" i="1"/>
  <c r="AW250" i="1"/>
  <c r="AW216" i="1"/>
  <c r="AW13" i="1"/>
  <c r="AW50" i="1"/>
  <c r="AW29" i="1"/>
  <c r="AW196" i="1"/>
  <c r="AW172" i="1"/>
  <c r="AW195" i="1"/>
  <c r="AW221" i="1"/>
  <c r="AW87" i="1"/>
  <c r="AW33" i="1"/>
  <c r="AW44" i="1"/>
  <c r="AW252" i="1"/>
  <c r="AW185" i="1"/>
  <c r="AW259" i="1"/>
  <c r="AW286" i="1"/>
  <c r="AW231" i="1"/>
  <c r="AW92" i="1"/>
  <c r="AW228" i="1"/>
  <c r="AW14" i="1"/>
  <c r="AW83" i="1"/>
  <c r="AW30" i="1"/>
  <c r="AW279" i="1"/>
  <c r="AW211" i="1"/>
  <c r="AW268" i="1"/>
  <c r="AW245" i="1"/>
  <c r="AW19" i="1"/>
  <c r="AW283" i="1"/>
  <c r="AW208" i="1"/>
  <c r="AW219" i="1"/>
  <c r="AW55" i="1"/>
  <c r="AW187" i="1"/>
  <c r="AW262" i="1"/>
  <c r="AW35" i="1"/>
  <c r="AW288" i="1"/>
  <c r="AW90" i="1"/>
  <c r="AW81" i="1"/>
  <c r="AW253" i="1"/>
  <c r="AW285" i="1"/>
  <c r="AW79" i="1"/>
  <c r="AW300" i="1"/>
  <c r="AW57" i="1"/>
  <c r="AW205" i="1"/>
  <c r="AW63" i="1"/>
  <c r="AW222" i="1"/>
  <c r="AW188" i="1"/>
  <c r="AW179" i="1"/>
  <c r="AW280" i="1"/>
  <c r="AW225" i="1"/>
  <c r="AW66" i="1"/>
  <c r="AW52" i="1"/>
  <c r="AW166" i="1"/>
  <c r="AW67" i="1"/>
  <c r="AW175" i="1"/>
  <c r="AW234" i="1"/>
  <c r="AW48" i="1"/>
  <c r="AW204" i="1"/>
  <c r="AW237" i="1"/>
  <c r="AW28" i="1"/>
  <c r="AW173" i="1"/>
  <c r="AW209" i="1"/>
  <c r="AW170" i="1"/>
  <c r="AW197" i="1"/>
  <c r="AW25" i="1"/>
  <c r="AW80" i="1"/>
  <c r="AW174" i="1"/>
  <c r="AW49" i="1"/>
  <c r="AW290" i="1"/>
  <c r="AW76" i="1"/>
  <c r="AW272" i="1"/>
  <c r="AW281" i="1"/>
  <c r="AW291" i="1"/>
  <c r="AW91" i="1"/>
  <c r="AW73" i="1"/>
  <c r="AW64" i="1"/>
  <c r="AW284" i="1"/>
  <c r="AW203" i="1"/>
  <c r="AW226" i="1"/>
  <c r="AW45" i="1"/>
  <c r="AW192" i="1"/>
  <c r="AW260" i="1"/>
  <c r="AW224" i="1"/>
  <c r="AW53" i="1"/>
  <c r="AW93" i="1"/>
  <c r="AW239" i="1"/>
  <c r="AW180" i="1"/>
  <c r="AW56" i="1"/>
  <c r="AW233" i="1"/>
  <c r="AW61" i="1"/>
  <c r="AW168" i="1"/>
  <c r="AW24" i="1"/>
  <c r="AW77" i="1"/>
  <c r="AW220" i="1"/>
  <c r="AW256" i="1"/>
  <c r="AW23" i="1"/>
  <c r="AW65" i="1"/>
  <c r="AW249" i="1"/>
  <c r="AW27" i="1"/>
  <c r="AW176" i="1"/>
  <c r="AW62" i="1"/>
  <c r="AW229" i="1"/>
  <c r="AW9" i="1"/>
  <c r="AW8" i="1"/>
  <c r="AW213" i="1"/>
  <c r="AW218" i="1"/>
  <c r="AW206" i="1"/>
  <c r="AW12" i="1"/>
  <c r="AW183" i="1"/>
  <c r="AW177" i="1"/>
  <c r="AW266" i="1"/>
  <c r="AW51" i="1"/>
  <c r="AW58" i="1"/>
  <c r="AW207" i="1"/>
  <c r="AW15" i="1"/>
  <c r="AW86" i="1"/>
  <c r="AW17" i="1"/>
  <c r="AW244" i="1"/>
  <c r="AW169" i="1"/>
  <c r="AW20" i="1"/>
  <c r="AW243" i="1"/>
  <c r="AW31" i="1"/>
  <c r="AW191" i="1"/>
  <c r="AW299" i="1"/>
  <c r="AW75" i="1"/>
  <c r="AW238" i="1"/>
  <c r="AW36" i="1"/>
  <c r="AW278" i="1"/>
  <c r="AW165" i="1"/>
  <c r="BE80" i="1"/>
  <c r="BE226" i="1"/>
  <c r="BE284" i="1"/>
  <c r="BE41" i="1"/>
  <c r="AS86" i="1"/>
  <c r="BS277" i="1"/>
  <c r="AT277" i="1" s="1"/>
  <c r="AU277" i="1" s="1"/>
  <c r="AS188" i="1"/>
  <c r="BE76" i="1"/>
  <c r="BE234" i="1"/>
  <c r="AS34" i="1"/>
  <c r="BE247" i="1"/>
  <c r="BS87" i="1"/>
  <c r="AT87" i="1" s="1"/>
  <c r="AU87" i="1" s="1"/>
  <c r="BE246" i="1"/>
  <c r="BE274" i="1"/>
  <c r="AS299" i="1"/>
  <c r="AS182" i="1"/>
  <c r="BS30" i="1"/>
  <c r="AT30" i="1" s="1"/>
  <c r="AU30" i="1" s="1"/>
  <c r="AS254" i="1"/>
  <c r="BE81" i="1"/>
  <c r="AS72" i="1"/>
  <c r="AS195" i="1"/>
  <c r="AS74" i="1"/>
  <c r="BS171" i="1"/>
  <c r="AT171" i="1" s="1"/>
  <c r="AU171" i="1" s="1"/>
  <c r="BE168" i="1"/>
  <c r="AS283" i="1"/>
  <c r="BS69" i="1"/>
  <c r="AT69" i="1" s="1"/>
  <c r="AU69" i="1" s="1"/>
  <c r="AS229" i="1"/>
  <c r="BE235" i="1"/>
  <c r="BE256" i="1"/>
  <c r="BE272" i="1"/>
  <c r="BE55" i="1"/>
  <c r="BE258" i="1"/>
  <c r="AS261" i="1"/>
  <c r="BE228" i="1"/>
  <c r="BE91" i="1"/>
  <c r="BE84" i="1"/>
  <c r="BE183" i="1"/>
  <c r="BE251" i="1"/>
  <c r="BE220" i="1"/>
  <c r="BE239" i="1"/>
  <c r="AS38" i="1"/>
  <c r="AS190" i="1"/>
  <c r="BE276" i="1"/>
  <c r="AS264" i="1"/>
  <c r="AS43" i="1"/>
  <c r="AS92" i="1"/>
  <c r="BS165" i="1"/>
  <c r="AT165" i="1" s="1"/>
  <c r="AU165" i="1" s="1"/>
  <c r="AS169" i="1"/>
  <c r="BS237" i="1"/>
  <c r="AT237" i="1" s="1"/>
  <c r="AU237" i="1" s="1"/>
  <c r="AS185" i="1"/>
  <c r="BE244" i="1"/>
  <c r="BS28" i="1"/>
  <c r="AT28" i="1" s="1"/>
  <c r="AU28" i="1" s="1"/>
  <c r="AS88" i="1"/>
  <c r="BS197" i="1"/>
  <c r="AT197" i="1" s="1"/>
  <c r="AU197" i="1" s="1"/>
  <c r="BS173" i="1"/>
  <c r="AT173" i="1" s="1"/>
  <c r="AU173" i="1" s="1"/>
  <c r="AS201" i="1"/>
  <c r="AS281" i="1"/>
  <c r="AS66" i="1"/>
  <c r="AS249" i="1"/>
  <c r="BS209" i="1"/>
  <c r="AT209" i="1" s="1"/>
  <c r="AU209" i="1" s="1"/>
  <c r="BE294" i="1"/>
  <c r="BE270" i="1"/>
  <c r="BS68" i="1"/>
  <c r="AT68" i="1" s="1"/>
  <c r="AU68" i="1" s="1"/>
  <c r="AS277" i="1"/>
  <c r="AS202" i="1"/>
  <c r="BE263" i="1"/>
  <c r="AS176" i="1"/>
  <c r="BE199" i="1"/>
  <c r="BE198" i="1"/>
  <c r="AS70" i="1"/>
  <c r="BE224" i="1"/>
  <c r="BE37" i="1"/>
  <c r="BE57" i="1"/>
  <c r="AS75" i="1"/>
  <c r="AS233" i="1"/>
  <c r="BE262" i="1"/>
  <c r="AS177" i="1"/>
  <c r="BE286" i="1"/>
  <c r="AS42" i="1"/>
  <c r="AS231" i="1"/>
  <c r="AS237" i="1"/>
  <c r="BE53" i="1"/>
  <c r="AS194" i="1"/>
  <c r="BS214" i="1"/>
  <c r="AT214" i="1" s="1"/>
  <c r="AU214" i="1" s="1"/>
  <c r="BS18" i="1"/>
  <c r="AT18" i="1" s="1"/>
  <c r="AU18" i="1" s="1"/>
  <c r="AS252" i="1"/>
  <c r="BS19" i="1"/>
  <c r="AT19" i="1" s="1"/>
  <c r="AU19" i="1" s="1"/>
  <c r="AS196" i="1"/>
  <c r="BE68" i="1"/>
  <c r="BE83" i="1"/>
  <c r="BE236" i="1"/>
  <c r="AS166" i="1"/>
  <c r="BE93" i="1"/>
  <c r="BE172" i="1"/>
  <c r="AS165" i="1"/>
  <c r="AS78" i="1"/>
  <c r="BE215" i="1"/>
  <c r="AS46" i="1"/>
  <c r="BE63" i="1"/>
  <c r="BE227" i="1"/>
  <c r="AS170" i="1"/>
  <c r="BE65" i="1"/>
  <c r="BS36" i="1"/>
  <c r="AT36" i="1" s="1"/>
  <c r="AU36" i="1" s="1"/>
  <c r="BE77" i="1"/>
  <c r="AS58" i="1"/>
  <c r="AS186" i="1"/>
  <c r="AS238" i="1"/>
  <c r="BS183" i="1"/>
  <c r="AT183" i="1" s="1"/>
  <c r="AU183" i="1" s="1"/>
  <c r="BE206" i="1"/>
  <c r="AS71" i="1"/>
  <c r="AS208" i="1"/>
  <c r="BS77" i="1"/>
  <c r="AT77" i="1" s="1"/>
  <c r="AU77" i="1" s="1"/>
  <c r="AS203" i="1"/>
  <c r="BE40" i="1"/>
  <c r="BE73" i="1"/>
  <c r="AS296" i="1"/>
  <c r="BS61" i="1"/>
  <c r="AT61" i="1" s="1"/>
  <c r="AU61" i="1" s="1"/>
  <c r="BS168" i="1"/>
  <c r="AT168" i="1" s="1"/>
  <c r="AU168" i="1" s="1"/>
  <c r="BE44" i="1"/>
  <c r="BE52" i="1"/>
  <c r="BE211" i="1"/>
  <c r="AS197" i="1"/>
  <c r="AS214" i="1"/>
  <c r="AS256" i="1"/>
  <c r="AS82" i="1"/>
  <c r="AS240" i="1"/>
  <c r="BS24" i="1"/>
  <c r="AT24" i="1" s="1"/>
  <c r="AU24" i="1" s="1"/>
  <c r="AS62" i="1"/>
  <c r="AS193" i="1"/>
  <c r="AS241" i="1"/>
  <c r="BS201" i="1"/>
  <c r="AT201" i="1" s="1"/>
  <c r="AU201" i="1" s="1"/>
  <c r="BS193" i="1"/>
  <c r="AT193" i="1" s="1"/>
  <c r="AU193" i="1" s="1"/>
  <c r="BS50" i="1"/>
  <c r="AT50" i="1" s="1"/>
  <c r="AU50" i="1" s="1"/>
  <c r="BS40" i="1"/>
  <c r="AT40" i="1" s="1"/>
  <c r="AU40" i="1" s="1"/>
  <c r="BS182" i="1"/>
  <c r="AT182" i="1" s="1"/>
  <c r="AU182" i="1" s="1"/>
  <c r="BS264" i="1"/>
  <c r="AT264" i="1" s="1"/>
  <c r="AU264" i="1" s="1"/>
  <c r="BS267" i="1"/>
  <c r="AT267" i="1" s="1"/>
  <c r="AU267" i="1" s="1"/>
  <c r="BS13" i="1"/>
  <c r="AT13" i="1" s="1"/>
  <c r="AU13" i="1" s="1"/>
  <c r="BS93" i="1"/>
  <c r="AT93" i="1" s="1"/>
  <c r="AU93" i="1" s="1"/>
  <c r="BS195" i="1"/>
  <c r="AT195" i="1" s="1"/>
  <c r="AU195" i="1" s="1"/>
  <c r="BS219" i="1"/>
  <c r="AT219" i="1" s="1"/>
  <c r="AU219" i="1" s="1"/>
  <c r="BS272" i="1"/>
  <c r="AT272" i="1" s="1"/>
  <c r="AU272" i="1" s="1"/>
  <c r="BS67" i="1"/>
  <c r="AT67" i="1" s="1"/>
  <c r="AU67" i="1" s="1"/>
  <c r="BS262" i="1"/>
  <c r="AT262" i="1" s="1"/>
  <c r="AU262" i="1" s="1"/>
  <c r="BS238" i="1"/>
  <c r="AT238" i="1" s="1"/>
  <c r="AU238" i="1" s="1"/>
  <c r="BS187" i="1"/>
  <c r="AT187" i="1" s="1"/>
  <c r="AU187" i="1" s="1"/>
  <c r="BS166" i="1"/>
  <c r="AT166" i="1" s="1"/>
  <c r="AU166" i="1" s="1"/>
  <c r="AS76" i="1"/>
  <c r="BS170" i="1"/>
  <c r="AT170" i="1" s="1"/>
  <c r="AU170" i="1" s="1"/>
  <c r="BS15" i="1"/>
  <c r="AT15" i="1" s="1"/>
  <c r="AU15" i="1" s="1"/>
  <c r="BS55" i="1"/>
  <c r="AT55" i="1" s="1"/>
  <c r="AU55" i="1" s="1"/>
  <c r="BS216" i="1"/>
  <c r="AT216" i="1" s="1"/>
  <c r="AU216" i="1" s="1"/>
  <c r="BS268" i="1"/>
  <c r="AT268" i="1" s="1"/>
  <c r="AU268" i="1" s="1"/>
  <c r="AS37" i="1"/>
  <c r="AS87" i="1"/>
  <c r="AS297" i="1"/>
  <c r="AS253" i="1"/>
  <c r="AS192" i="1"/>
  <c r="BS273" i="1"/>
  <c r="AT273" i="1" s="1"/>
  <c r="AU273" i="1" s="1"/>
  <c r="BS12" i="1"/>
  <c r="AT12" i="1" s="1"/>
  <c r="AU12" i="1" s="1"/>
  <c r="BS175" i="1"/>
  <c r="AT175" i="1" s="1"/>
  <c r="AU175" i="1" s="1"/>
  <c r="BS259" i="1"/>
  <c r="AT259" i="1" s="1"/>
  <c r="AU259" i="1" s="1"/>
  <c r="BS210" i="1"/>
  <c r="AT210" i="1" s="1"/>
  <c r="AU210" i="1" s="1"/>
  <c r="BS206" i="1"/>
  <c r="AT206" i="1" s="1"/>
  <c r="AU206" i="1" s="1"/>
  <c r="BS289" i="1"/>
  <c r="AT289" i="1" s="1"/>
  <c r="AU289" i="1" s="1"/>
  <c r="BS244" i="1"/>
  <c r="AT244" i="1" s="1"/>
  <c r="AU244" i="1" s="1"/>
  <c r="BS286" i="1"/>
  <c r="AT286" i="1" s="1"/>
  <c r="AU286" i="1" s="1"/>
  <c r="BS204" i="1"/>
  <c r="AT204" i="1" s="1"/>
  <c r="AU204" i="1" s="1"/>
  <c r="BS290" i="1"/>
  <c r="AT290" i="1" s="1"/>
  <c r="AU290" i="1" s="1"/>
  <c r="AS217" i="1"/>
  <c r="AS191" i="1"/>
  <c r="AS60" i="1"/>
  <c r="AS287" i="1"/>
  <c r="BE184" i="1"/>
  <c r="BS180" i="1"/>
  <c r="AT180" i="1" s="1"/>
  <c r="AU180" i="1" s="1"/>
  <c r="BS21" i="1"/>
  <c r="AT21" i="1" s="1"/>
  <c r="AU21" i="1" s="1"/>
  <c r="BS48" i="1"/>
  <c r="AT48" i="1" s="1"/>
  <c r="AU48" i="1" s="1"/>
  <c r="BS92" i="1"/>
  <c r="AT92" i="1" s="1"/>
  <c r="AU92" i="1" s="1"/>
  <c r="BS185" i="1"/>
  <c r="AT185" i="1" s="1"/>
  <c r="AU185" i="1" s="1"/>
  <c r="BS281" i="1"/>
  <c r="AT281" i="1" s="1"/>
  <c r="AU281" i="1" s="1"/>
  <c r="BS221" i="1"/>
  <c r="AT221" i="1" s="1"/>
  <c r="AU221" i="1" s="1"/>
  <c r="BS75" i="1"/>
  <c r="AT75" i="1" s="1"/>
  <c r="AU75" i="1" s="1"/>
  <c r="AS35" i="1"/>
  <c r="BE280" i="1"/>
  <c r="AS205" i="1"/>
  <c r="AS289" i="1"/>
  <c r="BE69" i="1"/>
  <c r="AS278" i="1"/>
  <c r="BS72" i="1"/>
  <c r="AT72" i="1" s="1"/>
  <c r="AU72" i="1" s="1"/>
  <c r="BS56" i="1"/>
  <c r="AT56" i="1" s="1"/>
  <c r="AU56" i="1" s="1"/>
  <c r="BS232" i="1"/>
  <c r="AT232" i="1" s="1"/>
  <c r="AU232" i="1" s="1"/>
  <c r="BS29" i="1"/>
  <c r="AT29" i="1" s="1"/>
  <c r="AU29" i="1" s="1"/>
  <c r="BS242" i="1"/>
  <c r="AT242" i="1" s="1"/>
  <c r="AU242" i="1" s="1"/>
  <c r="BS174" i="1"/>
  <c r="AT174" i="1" s="1"/>
  <c r="AU174" i="1" s="1"/>
  <c r="BS270" i="1"/>
  <c r="AT270" i="1" s="1"/>
  <c r="AU270" i="1" s="1"/>
  <c r="BS284" i="1"/>
  <c r="AT284" i="1" s="1"/>
  <c r="AU284" i="1" s="1"/>
  <c r="BS196" i="1"/>
  <c r="AT196" i="1" s="1"/>
  <c r="AU196" i="1" s="1"/>
  <c r="BS71" i="1"/>
  <c r="AT71" i="1" s="1"/>
  <c r="AU71" i="1" s="1"/>
  <c r="BE49" i="1"/>
  <c r="BE259" i="1"/>
  <c r="AS232" i="1"/>
  <c r="BE87" i="1"/>
  <c r="BS172" i="1"/>
  <c r="AT172" i="1" s="1"/>
  <c r="AU172" i="1" s="1"/>
  <c r="BS47" i="1"/>
  <c r="AT47" i="1" s="1"/>
  <c r="AU47" i="1" s="1"/>
  <c r="BS74" i="1"/>
  <c r="AT74" i="1" s="1"/>
  <c r="AU74" i="1" s="1"/>
  <c r="BS14" i="1"/>
  <c r="AT14" i="1" s="1"/>
  <c r="AU14" i="1" s="1"/>
  <c r="BS43" i="1"/>
  <c r="AT43" i="1" s="1"/>
  <c r="AU43" i="1" s="1"/>
  <c r="BS11" i="1"/>
  <c r="AT11" i="1" s="1"/>
  <c r="AU11" i="1" s="1"/>
  <c r="BS49" i="1"/>
  <c r="AT49" i="1" s="1"/>
  <c r="AU49" i="1" s="1"/>
  <c r="BS300" i="1"/>
  <c r="AT300" i="1" s="1"/>
  <c r="AU300" i="1" s="1"/>
  <c r="BS17" i="1"/>
  <c r="AT17" i="1" s="1"/>
  <c r="AU17" i="1" s="1"/>
  <c r="BS202" i="1"/>
  <c r="AT202" i="1" s="1"/>
  <c r="AU202" i="1" s="1"/>
  <c r="BS177" i="1"/>
  <c r="AT177" i="1" s="1"/>
  <c r="AU177" i="1" s="1"/>
  <c r="BS31" i="1"/>
  <c r="AT31" i="1" s="1"/>
  <c r="AU31" i="1" s="1"/>
  <c r="BE48" i="1"/>
  <c r="AS221" i="1"/>
  <c r="AS250" i="1"/>
  <c r="AS285" i="1"/>
  <c r="BE279" i="1"/>
  <c r="AS209" i="1"/>
  <c r="AS222" i="1"/>
  <c r="AS45" i="1"/>
  <c r="AS290" i="1"/>
  <c r="BS38" i="1"/>
  <c r="AT38" i="1" s="1"/>
  <c r="AU38" i="1" s="1"/>
  <c r="AS204" i="1"/>
  <c r="BS245" i="1"/>
  <c r="AT245" i="1" s="1"/>
  <c r="AU245" i="1" s="1"/>
  <c r="BS205" i="1"/>
  <c r="AT205" i="1" s="1"/>
  <c r="AU205" i="1" s="1"/>
  <c r="BS34" i="1"/>
  <c r="AT34" i="1" s="1"/>
  <c r="AU34" i="1" s="1"/>
  <c r="BS288" i="1"/>
  <c r="AT288" i="1" s="1"/>
  <c r="AU288" i="1" s="1"/>
  <c r="BS230" i="1"/>
  <c r="AT230" i="1" s="1"/>
  <c r="AU230" i="1" s="1"/>
  <c r="BS70" i="1"/>
  <c r="AT70" i="1" s="1"/>
  <c r="AU70" i="1" s="1"/>
  <c r="BS32" i="1"/>
  <c r="AT32" i="1" s="1"/>
  <c r="AU32" i="1" s="1"/>
  <c r="BS228" i="1"/>
  <c r="AT228" i="1" s="1"/>
  <c r="AU228" i="1" s="1"/>
  <c r="BS90" i="1"/>
  <c r="AT90" i="1" s="1"/>
  <c r="AU90" i="1" s="1"/>
  <c r="BS276" i="1"/>
  <c r="AT276" i="1" s="1"/>
  <c r="AU276" i="1" s="1"/>
  <c r="BS86" i="1"/>
  <c r="AT86" i="1" s="1"/>
  <c r="AU86" i="1" s="1"/>
  <c r="AS79" i="1"/>
  <c r="AS181" i="1"/>
  <c r="AS257" i="1"/>
  <c r="AS212" i="1"/>
  <c r="BE180" i="1"/>
  <c r="BE266" i="1"/>
  <c r="BS76" i="1"/>
  <c r="AT76" i="1" s="1"/>
  <c r="AU76" i="1" s="1"/>
  <c r="BS41" i="1"/>
  <c r="AT41" i="1" s="1"/>
  <c r="AU41" i="1" s="1"/>
  <c r="BS261" i="1"/>
  <c r="AT261" i="1" s="1"/>
  <c r="AU261" i="1" s="1"/>
  <c r="BS20" i="1"/>
  <c r="AT20" i="1" s="1"/>
  <c r="AU20" i="1" s="1"/>
  <c r="BS59" i="1"/>
  <c r="AT59" i="1" s="1"/>
  <c r="AU59" i="1" s="1"/>
  <c r="BS16" i="1"/>
  <c r="AT16" i="1" s="1"/>
  <c r="AU16" i="1" s="1"/>
  <c r="BS234" i="1"/>
  <c r="AT234" i="1" s="1"/>
  <c r="AU234" i="1" s="1"/>
  <c r="BS250" i="1"/>
  <c r="AT250" i="1" s="1"/>
  <c r="AU250" i="1" s="1"/>
  <c r="BS239" i="1"/>
  <c r="AT239" i="1" s="1"/>
  <c r="AU239" i="1" s="1"/>
  <c r="BS44" i="1"/>
  <c r="AT44" i="1" s="1"/>
  <c r="AU44" i="1" s="1"/>
  <c r="BS212" i="1"/>
  <c r="AT212" i="1" s="1"/>
  <c r="AU212" i="1" s="1"/>
  <c r="BS246" i="1"/>
  <c r="AT246" i="1" s="1"/>
  <c r="AU246" i="1" s="1"/>
  <c r="BS64" i="1"/>
  <c r="AT64" i="1" s="1"/>
  <c r="AU64" i="1" s="1"/>
  <c r="BS233" i="1"/>
  <c r="AT233" i="1" s="1"/>
  <c r="AU233" i="1" s="1"/>
  <c r="BS275" i="1"/>
  <c r="AT275" i="1" s="1"/>
  <c r="AU275" i="1" s="1"/>
  <c r="BS178" i="1"/>
  <c r="AT178" i="1" s="1"/>
  <c r="AU178" i="1" s="1"/>
  <c r="BS287" i="1"/>
  <c r="AT287" i="1" s="1"/>
  <c r="AU287" i="1" s="1"/>
  <c r="BS283" i="1"/>
  <c r="AT283" i="1" s="1"/>
  <c r="AU283" i="1" s="1"/>
  <c r="BS198" i="1"/>
  <c r="AT198" i="1" s="1"/>
  <c r="AU198" i="1" s="1"/>
  <c r="BS254" i="1"/>
  <c r="AT254" i="1" s="1"/>
  <c r="AU254" i="1" s="1"/>
  <c r="BS296" i="1"/>
  <c r="AT296" i="1" s="1"/>
  <c r="AU296" i="1" s="1"/>
  <c r="BS186" i="1"/>
  <c r="AT186" i="1" s="1"/>
  <c r="AU186" i="1" s="1"/>
  <c r="BS200" i="1"/>
  <c r="AT200" i="1" s="1"/>
  <c r="AU200" i="1" s="1"/>
  <c r="BS54" i="1"/>
  <c r="AT54" i="1" s="1"/>
  <c r="AU54" i="1" s="1"/>
  <c r="BS265" i="1"/>
  <c r="AT265" i="1" s="1"/>
  <c r="AU265" i="1" s="1"/>
  <c r="BS258" i="1"/>
  <c r="AT258" i="1" s="1"/>
  <c r="AU258" i="1" s="1"/>
  <c r="BS57" i="1"/>
  <c r="AT57" i="1" s="1"/>
  <c r="AU57" i="1" s="1"/>
  <c r="BS297" i="1"/>
  <c r="AT297" i="1" s="1"/>
  <c r="AU297" i="1" s="1"/>
  <c r="BS280" i="1"/>
  <c r="AT280" i="1" s="1"/>
  <c r="AU280" i="1" s="1"/>
  <c r="BS248" i="1"/>
  <c r="AT248" i="1" s="1"/>
  <c r="AU248" i="1" s="1"/>
  <c r="BS240" i="1"/>
  <c r="AT240" i="1" s="1"/>
  <c r="AU240" i="1" s="1"/>
  <c r="BS78" i="1"/>
  <c r="AT78" i="1" s="1"/>
  <c r="AU78" i="1" s="1"/>
  <c r="BS189" i="1"/>
  <c r="AT189" i="1" s="1"/>
  <c r="AU189" i="1" s="1"/>
  <c r="BS217" i="1"/>
  <c r="AT217" i="1" s="1"/>
  <c r="AU217" i="1" s="1"/>
  <c r="BS223" i="1"/>
  <c r="AT223" i="1" s="1"/>
  <c r="AU223" i="1" s="1"/>
  <c r="BS292" i="1"/>
  <c r="AT292" i="1" s="1"/>
  <c r="AU292" i="1" s="1"/>
  <c r="BS291" i="1"/>
  <c r="AT291" i="1" s="1"/>
  <c r="AU291" i="1" s="1"/>
  <c r="BS257" i="1"/>
  <c r="AT257" i="1" s="1"/>
  <c r="AU257" i="1" s="1"/>
  <c r="BS37" i="1"/>
  <c r="AT37" i="1" s="1"/>
  <c r="AU37" i="1" s="1"/>
  <c r="BE36" i="1"/>
  <c r="AS219" i="1"/>
  <c r="BE179" i="1"/>
  <c r="BS51" i="1"/>
  <c r="AT51" i="1" s="1"/>
  <c r="AU51" i="1" s="1"/>
  <c r="BX178" i="1"/>
  <c r="CB178" i="1" s="1"/>
  <c r="BS231" i="1"/>
  <c r="AT231" i="1" s="1"/>
  <c r="AU231" i="1" s="1"/>
  <c r="AS245" i="1"/>
  <c r="BE291" i="1"/>
  <c r="BX223" i="1"/>
  <c r="CB223" i="1" s="1"/>
  <c r="BX200" i="1"/>
  <c r="CB200" i="1" s="1"/>
  <c r="BS274" i="1"/>
  <c r="AT274" i="1" s="1"/>
  <c r="AU274" i="1" s="1"/>
  <c r="BE283" i="1"/>
  <c r="BE61" i="1"/>
  <c r="BE204" i="1"/>
  <c r="BX217" i="1"/>
  <c r="CB217" i="1" s="1"/>
  <c r="BX248" i="1"/>
  <c r="CB248" i="1" s="1"/>
  <c r="BS35" i="1"/>
  <c r="AT35" i="1" s="1"/>
  <c r="AU35" i="1" s="1"/>
  <c r="BS299" i="1"/>
  <c r="AT299" i="1" s="1"/>
  <c r="AU299" i="1" s="1"/>
  <c r="BS247" i="1"/>
  <c r="AT247" i="1" s="1"/>
  <c r="AU247" i="1" s="1"/>
  <c r="BS88" i="1"/>
  <c r="AT88" i="1" s="1"/>
  <c r="AU88" i="1" s="1"/>
  <c r="BS190" i="1"/>
  <c r="AT190" i="1" s="1"/>
  <c r="AU190" i="1" s="1"/>
  <c r="BS53" i="1"/>
  <c r="AT53" i="1" s="1"/>
  <c r="AU53" i="1" s="1"/>
  <c r="BS191" i="1"/>
  <c r="AT191" i="1" s="1"/>
  <c r="AU191" i="1" s="1"/>
  <c r="AS189" i="1"/>
  <c r="BX240" i="1"/>
  <c r="CB240" i="1" s="1"/>
  <c r="BE275" i="1"/>
  <c r="BS243" i="1"/>
  <c r="AT243" i="1" s="1"/>
  <c r="AU243" i="1" s="1"/>
  <c r="BS271" i="1"/>
  <c r="AT271" i="1" s="1"/>
  <c r="AU271" i="1" s="1"/>
  <c r="BS39" i="1"/>
  <c r="AT39" i="1" s="1"/>
  <c r="AU39" i="1" s="1"/>
  <c r="BE174" i="1"/>
  <c r="AS243" i="1"/>
  <c r="BS260" i="1"/>
  <c r="AT260" i="1" s="1"/>
  <c r="AU260" i="1" s="1"/>
  <c r="BS33" i="1"/>
  <c r="AT33" i="1" s="1"/>
  <c r="AU33" i="1" s="1"/>
  <c r="BS224" i="1"/>
  <c r="AT224" i="1" s="1"/>
  <c r="AU224" i="1" s="1"/>
  <c r="BS65" i="1"/>
  <c r="AT65" i="1" s="1"/>
  <c r="AU65" i="1" s="1"/>
  <c r="BS298" i="1"/>
  <c r="AT298" i="1" s="1"/>
  <c r="AU298" i="1" s="1"/>
  <c r="BE242" i="1"/>
  <c r="BE200" i="1"/>
  <c r="BE167" i="1"/>
  <c r="BS60" i="1"/>
  <c r="AT60" i="1" s="1"/>
  <c r="AU60" i="1" s="1"/>
  <c r="AS225" i="1"/>
  <c r="BX275" i="1"/>
  <c r="CB275" i="1" s="1"/>
  <c r="BS225" i="1"/>
  <c r="AT225" i="1" s="1"/>
  <c r="AU225" i="1" s="1"/>
  <c r="BX189" i="1"/>
  <c r="CB189" i="1" s="1"/>
  <c r="BS255" i="1"/>
  <c r="AT255" i="1" s="1"/>
  <c r="AU255" i="1" s="1"/>
  <c r="BS192" i="1"/>
  <c r="AT192" i="1" s="1"/>
  <c r="AU192" i="1" s="1"/>
  <c r="AS56" i="1"/>
  <c r="BE31" i="1"/>
  <c r="BE178" i="1"/>
  <c r="AS255" i="1"/>
  <c r="BX265" i="1"/>
  <c r="CB265" i="1" s="1"/>
  <c r="BS167" i="1"/>
  <c r="AT167" i="1" s="1"/>
  <c r="AU167" i="1" s="1"/>
  <c r="BX186" i="1"/>
  <c r="CB186" i="1" s="1"/>
  <c r="BS203" i="1"/>
  <c r="AT203" i="1" s="1"/>
  <c r="AU203" i="1" s="1"/>
  <c r="BX287" i="1"/>
  <c r="CB287" i="1" s="1"/>
  <c r="BS45" i="1"/>
  <c r="AT45" i="1" s="1"/>
  <c r="AU45" i="1" s="1"/>
  <c r="BS229" i="1"/>
  <c r="AT229" i="1" s="1"/>
  <c r="AU229" i="1" s="1"/>
  <c r="BS83" i="1"/>
  <c r="AT83" i="1" s="1"/>
  <c r="AU83" i="1" s="1"/>
  <c r="BS222" i="1"/>
  <c r="AT222" i="1" s="1"/>
  <c r="AU222" i="1" s="1"/>
  <c r="BE28" i="1"/>
  <c r="AS51" i="1"/>
  <c r="AS173" i="1"/>
  <c r="BE223" i="1"/>
  <c r="BE288" i="1"/>
  <c r="BE207" i="1"/>
  <c r="BS295" i="1"/>
  <c r="AT295" i="1" s="1"/>
  <c r="AU295" i="1" s="1"/>
  <c r="BS241" i="1"/>
  <c r="AT241" i="1" s="1"/>
  <c r="AU241" i="1" s="1"/>
  <c r="BS85" i="1"/>
  <c r="AT85" i="1" s="1"/>
  <c r="AU85" i="1" s="1"/>
  <c r="BS91" i="1"/>
  <c r="AT91" i="1" s="1"/>
  <c r="AU91" i="1" s="1"/>
  <c r="BS227" i="1"/>
  <c r="AT227" i="1" s="1"/>
  <c r="AU227" i="1" s="1"/>
  <c r="BE216" i="1"/>
  <c r="AS273" i="1"/>
  <c r="BE282" i="1"/>
  <c r="AS210" i="1"/>
  <c r="AS175" i="1"/>
  <c r="BS252" i="1"/>
  <c r="AT252" i="1" s="1"/>
  <c r="AU252" i="1" s="1"/>
  <c r="BE32" i="1"/>
  <c r="BE59" i="1"/>
  <c r="BE85" i="1"/>
  <c r="BE218" i="1"/>
  <c r="AS199" i="1"/>
  <c r="BX257" i="1"/>
  <c r="CB257" i="1" s="1"/>
  <c r="BE25" i="1"/>
  <c r="BS226" i="1"/>
  <c r="AT226" i="1" s="1"/>
  <c r="BS181" i="1"/>
  <c r="AT181" i="1" s="1"/>
  <c r="AU181" i="1" s="1"/>
  <c r="BS27" i="1"/>
  <c r="AT27" i="1" s="1"/>
  <c r="AU27" i="1" s="1"/>
  <c r="BS266" i="1"/>
  <c r="AT266" i="1" s="1"/>
  <c r="AU266" i="1" s="1"/>
  <c r="BS26" i="1"/>
  <c r="AT26" i="1" s="1"/>
  <c r="AU26" i="1" s="1"/>
  <c r="BS169" i="1"/>
  <c r="AT169" i="1" s="1"/>
  <c r="AU169" i="1" s="1"/>
  <c r="BE271" i="1"/>
  <c r="AS171" i="1"/>
  <c r="BX246" i="1"/>
  <c r="CB246" i="1" s="1"/>
  <c r="BS46" i="1"/>
  <c r="AT46" i="1" s="1"/>
  <c r="AU46" i="1" s="1"/>
  <c r="BS52" i="1"/>
  <c r="AT52" i="1" s="1"/>
  <c r="AU52" i="1" s="1"/>
  <c r="BE194" i="1"/>
  <c r="BE295" i="1"/>
  <c r="BS10" i="1"/>
  <c r="AT10" i="1" s="1"/>
  <c r="AU10" i="1" s="1"/>
  <c r="BS66" i="1"/>
  <c r="AT66" i="1" s="1"/>
  <c r="AU66" i="1" s="1"/>
  <c r="AS269" i="1"/>
  <c r="BE298" i="1"/>
  <c r="BX37" i="1"/>
  <c r="CB37" i="1" s="1"/>
  <c r="AS265" i="1"/>
  <c r="BX297" i="1"/>
  <c r="CB297" i="1" s="1"/>
  <c r="BS207" i="1"/>
  <c r="AT207" i="1" s="1"/>
  <c r="AU207" i="1" s="1"/>
  <c r="BS249" i="1"/>
  <c r="AT249" i="1" s="1"/>
  <c r="AU249" i="1" s="1"/>
  <c r="BS199" i="1"/>
  <c r="AT199" i="1" s="1"/>
  <c r="BS256" i="1"/>
  <c r="AT256" i="1" s="1"/>
  <c r="AU256" i="1" s="1"/>
  <c r="BS194" i="1"/>
  <c r="AT194" i="1" s="1"/>
  <c r="AU194" i="1" s="1"/>
  <c r="BE260" i="1"/>
  <c r="BS253" i="1"/>
  <c r="AT253" i="1" s="1"/>
  <c r="AU253" i="1" s="1"/>
  <c r="AS90" i="1"/>
  <c r="BE268" i="1"/>
  <c r="BE292" i="1"/>
  <c r="AS248" i="1"/>
  <c r="BE300" i="1"/>
  <c r="BE230" i="1"/>
  <c r="AS39" i="1"/>
  <c r="BS213" i="1"/>
  <c r="AT213" i="1" s="1"/>
  <c r="AU213" i="1" s="1"/>
  <c r="BS22" i="1"/>
  <c r="AT22" i="1" s="1"/>
  <c r="BS188" i="1"/>
  <c r="AT188" i="1" s="1"/>
  <c r="AU188" i="1" s="1"/>
  <c r="BS58" i="1"/>
  <c r="AT58" i="1" s="1"/>
  <c r="AU58" i="1" s="1"/>
  <c r="BS81" i="1"/>
  <c r="AT81" i="1" s="1"/>
  <c r="AU81" i="1" s="1"/>
  <c r="BS211" i="1"/>
  <c r="AT211" i="1" s="1"/>
  <c r="AU211" i="1" s="1"/>
  <c r="BS82" i="1"/>
  <c r="AT82" i="1" s="1"/>
  <c r="AU82" i="1" s="1"/>
  <c r="BS184" i="1"/>
  <c r="AT184" i="1" s="1"/>
  <c r="BS236" i="1"/>
  <c r="AT236" i="1" s="1"/>
  <c r="AU236" i="1" s="1"/>
  <c r="BS73" i="1"/>
  <c r="AT73" i="1" s="1"/>
  <c r="AU73" i="1" s="1"/>
  <c r="BS89" i="1"/>
  <c r="AT89" i="1" s="1"/>
  <c r="AU89" i="1" s="1"/>
  <c r="BS293" i="1"/>
  <c r="AT293" i="1" s="1"/>
  <c r="BE192" i="1"/>
  <c r="BS215" i="1"/>
  <c r="AT215" i="1" s="1"/>
  <c r="AU215" i="1" s="1"/>
  <c r="BX296" i="1"/>
  <c r="CB296" i="1" s="1"/>
  <c r="BS63" i="1"/>
  <c r="AT63" i="1" s="1"/>
  <c r="AU63" i="1" s="1"/>
  <c r="BS208" i="1"/>
  <c r="AT208" i="1" s="1"/>
  <c r="AU208" i="1" s="1"/>
  <c r="BS269" i="1"/>
  <c r="AT269" i="1" s="1"/>
  <c r="AU269" i="1" s="1"/>
  <c r="BX254" i="1"/>
  <c r="CB254" i="1" s="1"/>
  <c r="BE39" i="1"/>
  <c r="AS295" i="1"/>
  <c r="BE195" i="1"/>
  <c r="BS294" i="1"/>
  <c r="AT294" i="1" s="1"/>
  <c r="AU294" i="1" s="1"/>
  <c r="BS279" i="1"/>
  <c r="AT279" i="1" s="1"/>
  <c r="AU279" i="1" s="1"/>
  <c r="BS251" i="1"/>
  <c r="AT251" i="1" s="1"/>
  <c r="AU251" i="1" s="1"/>
  <c r="AS213" i="1"/>
  <c r="BE188" i="1"/>
  <c r="BS179" i="1"/>
  <c r="AT179" i="1" s="1"/>
  <c r="AU179" i="1" s="1"/>
  <c r="BS176" i="1"/>
  <c r="AT176" i="1" s="1"/>
  <c r="BS282" i="1"/>
  <c r="AT282" i="1" s="1"/>
  <c r="AU282" i="1" s="1"/>
  <c r="BS84" i="1"/>
  <c r="AT84" i="1" s="1"/>
  <c r="AU84" i="1" s="1"/>
  <c r="BS79" i="1"/>
  <c r="AT79" i="1" s="1"/>
  <c r="AU79" i="1" s="1"/>
  <c r="BX258" i="1"/>
  <c r="CB258" i="1" s="1"/>
  <c r="BS263" i="1"/>
  <c r="AT263" i="1" s="1"/>
  <c r="BX293" i="1"/>
  <c r="CB293" i="1" s="1"/>
  <c r="BX198" i="1"/>
  <c r="CB198" i="1" s="1"/>
  <c r="BS220" i="1"/>
  <c r="AT220" i="1" s="1"/>
  <c r="AU220" i="1" s="1"/>
  <c r="BS62" i="1"/>
  <c r="AT62" i="1" s="1"/>
  <c r="AU62" i="1" s="1"/>
  <c r="BE10" i="1"/>
  <c r="BS218" i="1"/>
  <c r="AT218" i="1" s="1"/>
  <c r="AU218" i="1" s="1"/>
  <c r="AS179" i="1"/>
  <c r="BE176" i="1"/>
  <c r="BS285" i="1"/>
  <c r="AT285" i="1" s="1"/>
  <c r="BS80" i="1"/>
  <c r="AT80" i="1" s="1"/>
  <c r="AU80" i="1" s="1"/>
  <c r="BE51" i="1"/>
  <c r="BS8" i="1"/>
  <c r="AT8" i="1" s="1"/>
  <c r="BE299" i="1"/>
  <c r="AS244" i="1"/>
  <c r="BE56" i="1"/>
  <c r="AS172" i="1"/>
  <c r="AS235" i="1"/>
  <c r="AS65" i="1"/>
  <c r="BE278" i="1"/>
  <c r="AS89" i="1"/>
  <c r="AS69" i="1"/>
  <c r="AS236" i="1"/>
  <c r="AS80" i="1"/>
  <c r="AS272" i="1"/>
  <c r="AS41" i="1"/>
  <c r="AS286" i="1"/>
  <c r="BE72" i="1"/>
  <c r="AS215" i="1"/>
  <c r="AS91" i="1"/>
  <c r="AS266" i="1"/>
  <c r="BE45" i="1"/>
  <c r="BE232" i="1"/>
  <c r="AS258" i="1"/>
  <c r="AS57" i="1"/>
  <c r="BE19" i="1"/>
  <c r="BE33" i="1"/>
  <c r="AS234" i="1"/>
  <c r="BE290" i="1"/>
  <c r="AS187" i="1"/>
  <c r="BE86" i="1"/>
  <c r="AS61" i="1"/>
  <c r="BE238" i="1"/>
  <c r="BE264" i="1"/>
  <c r="BE166" i="1"/>
  <c r="BS25" i="1"/>
  <c r="AT25" i="1" s="1"/>
  <c r="BE241" i="1"/>
  <c r="BX235" i="1"/>
  <c r="CB235" i="1" s="1"/>
  <c r="BS235" i="1"/>
  <c r="AT235" i="1" s="1"/>
  <c r="BS9" i="1"/>
  <c r="AT9" i="1" s="1"/>
  <c r="BE281" i="1"/>
  <c r="BE203" i="1"/>
  <c r="BE175" i="1"/>
  <c r="AS167" i="1"/>
  <c r="BE210" i="1"/>
  <c r="BE20" i="1"/>
  <c r="BE186" i="1"/>
  <c r="AS168" i="1"/>
  <c r="BE240" i="1"/>
  <c r="BE66" i="1"/>
  <c r="BE92" i="1"/>
  <c r="BE79" i="1"/>
  <c r="BE222" i="1"/>
  <c r="BE8" i="1"/>
  <c r="BE265" i="1"/>
  <c r="BE261" i="1"/>
  <c r="BE297" i="1"/>
  <c r="AS280" i="1"/>
  <c r="AS228" i="1"/>
  <c r="BE287" i="1"/>
  <c r="BE296" i="1"/>
  <c r="BE70" i="1"/>
  <c r="BE42" i="1"/>
  <c r="BE212" i="1"/>
  <c r="AS294" i="1"/>
  <c r="BE208" i="1"/>
  <c r="AS276" i="1"/>
  <c r="AS63" i="1"/>
  <c r="BE50" i="1"/>
  <c r="BE196" i="1"/>
  <c r="BE60" i="1"/>
  <c r="BE273" i="1"/>
  <c r="BE88" i="1"/>
  <c r="BE233" i="1"/>
  <c r="BE209" i="1"/>
  <c r="BE35" i="1"/>
  <c r="AS279" i="1"/>
  <c r="AS247" i="1"/>
  <c r="AS298" i="1"/>
  <c r="BE219" i="1"/>
  <c r="BE171" i="1"/>
  <c r="AS275" i="1"/>
  <c r="BE18" i="1"/>
  <c r="BS23" i="1"/>
  <c r="AT23" i="1" s="1"/>
  <c r="BE225" i="1"/>
  <c r="BE249" i="1"/>
  <c r="BE202" i="1"/>
  <c r="BE78" i="1"/>
  <c r="AS288" i="1"/>
  <c r="BE182" i="1"/>
  <c r="BE58" i="1"/>
  <c r="AS85" i="1"/>
  <c r="BE71" i="1"/>
  <c r="BE254" i="1"/>
  <c r="AS251" i="1"/>
  <c r="BE237" i="1"/>
  <c r="AS284" i="1"/>
  <c r="BE252" i="1"/>
  <c r="BE191" i="1"/>
  <c r="BE43" i="1"/>
  <c r="BE243" i="1"/>
  <c r="BE74" i="1"/>
  <c r="BE12" i="1"/>
  <c r="BE177" i="1"/>
  <c r="AS48" i="1"/>
  <c r="BE14" i="1"/>
  <c r="BE197" i="1"/>
  <c r="BE221" i="1"/>
  <c r="BE75" i="1"/>
  <c r="AS220" i="1"/>
  <c r="BE255" i="1"/>
  <c r="AS59" i="1"/>
  <c r="AS292" i="1"/>
  <c r="AS291" i="1"/>
  <c r="AS242" i="1"/>
  <c r="BE173" i="1"/>
  <c r="AS260" i="1"/>
  <c r="AS226" i="1"/>
  <c r="AS183" i="1"/>
  <c r="BE245" i="1"/>
  <c r="AS200" i="1"/>
  <c r="AS178" i="1"/>
  <c r="BE54" i="1"/>
  <c r="AS207" i="1"/>
  <c r="BE170" i="1"/>
  <c r="BE67" i="1"/>
  <c r="AS216" i="1"/>
  <c r="BE169" i="1"/>
  <c r="AS259" i="1"/>
  <c r="AS223" i="1"/>
  <c r="AS227" i="1"/>
  <c r="AS198" i="1"/>
  <c r="AS174" i="1"/>
  <c r="AS52" i="1"/>
  <c r="BE17" i="1"/>
  <c r="AS180" i="1"/>
  <c r="BE82" i="1"/>
  <c r="BE38" i="1"/>
  <c r="AS211" i="1"/>
  <c r="AS93" i="1"/>
  <c r="AS239" i="1"/>
  <c r="AS206" i="1"/>
  <c r="AS184" i="1"/>
  <c r="AS44" i="1"/>
  <c r="AS230" i="1"/>
  <c r="BE201" i="1"/>
  <c r="AS73" i="1"/>
  <c r="BE16" i="1"/>
  <c r="BE248" i="1"/>
  <c r="BE285" i="1"/>
  <c r="BE190" i="1"/>
  <c r="BE250" i="1"/>
  <c r="BE214" i="1"/>
  <c r="BE21" i="1"/>
  <c r="BE293" i="1"/>
  <c r="AS300" i="1"/>
  <c r="BE269" i="1"/>
  <c r="BE231" i="1"/>
  <c r="AS64" i="1"/>
  <c r="BE34" i="1"/>
  <c r="AS267" i="1"/>
  <c r="AS218" i="1"/>
  <c r="AS53" i="1"/>
  <c r="AS274" i="1"/>
  <c r="AS246" i="1"/>
  <c r="AS40" i="1"/>
  <c r="AS271" i="1"/>
  <c r="AS224" i="1"/>
  <c r="BE62" i="1"/>
  <c r="BE229" i="1"/>
  <c r="AS36" i="1"/>
  <c r="AS268" i="1"/>
  <c r="AS81" i="1"/>
  <c r="AS55" i="1"/>
  <c r="AS263" i="1"/>
  <c r="AS84" i="1"/>
  <c r="AS83" i="1"/>
  <c r="AS49" i="1"/>
  <c r="AS282" i="1"/>
  <c r="BE253" i="1"/>
  <c r="AS262" i="1"/>
  <c r="BE205" i="1"/>
  <c r="AS77" i="1"/>
  <c r="AS47" i="1"/>
  <c r="AS270" i="1"/>
  <c r="AS68" i="1"/>
  <c r="BE277" i="1"/>
  <c r="BE257" i="1"/>
  <c r="BE185" i="1"/>
  <c r="BE213" i="1"/>
  <c r="BE46" i="1"/>
  <c r="BE217" i="1"/>
  <c r="BE165" i="1"/>
  <c r="BE193" i="1"/>
  <c r="BE289" i="1"/>
  <c r="BE181" i="1"/>
  <c r="BE90" i="1"/>
  <c r="BE30" i="1"/>
  <c r="BE189" i="1"/>
  <c r="BE26" i="1"/>
  <c r="AW186" i="1" l="1"/>
  <c r="AW275" i="1"/>
  <c r="AW258" i="1"/>
  <c r="AW248" i="1"/>
  <c r="AW198" i="1"/>
  <c r="AW217" i="1"/>
  <c r="AW200" i="1"/>
  <c r="AW254" i="1"/>
  <c r="AW257" i="1"/>
  <c r="AW293" i="1"/>
  <c r="AW37" i="1"/>
  <c r="AW178" i="1"/>
  <c r="AW246" i="1"/>
  <c r="AW265" i="1"/>
  <c r="AW297" i="1"/>
  <c r="AW235" i="1"/>
  <c r="AW296" i="1"/>
  <c r="AW287" i="1"/>
  <c r="AW223" i="1"/>
  <c r="AW189" i="1"/>
  <c r="AW240" i="1"/>
  <c r="AU263" i="1"/>
  <c r="AU184" i="1"/>
  <c r="AU285" i="1"/>
  <c r="AU199" i="1"/>
  <c r="AU226" i="1"/>
  <c r="AU22" i="1"/>
  <c r="AU176" i="1"/>
  <c r="AU293" i="1"/>
  <c r="AU235" i="1"/>
  <c r="AU25" i="1"/>
  <c r="AU9" i="1"/>
  <c r="AU23" i="1"/>
  <c r="AU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160</author>
    <author>SCHMITT DEEPSKYBLUE</author>
    <author>Christophe</author>
  </authors>
  <commentList>
    <comment ref="T5" authorId="0" shapeId="0" xr:uid="{00000000-0006-0000-0000-000001000000}">
      <text>
        <r>
          <rPr>
            <b/>
            <sz val="8"/>
            <color indexed="81"/>
            <rFont val="Tahoma"/>
            <family val="2"/>
          </rPr>
          <t>Paramètre du Risque Potentiel</t>
        </r>
      </text>
    </comment>
    <comment ref="U5" authorId="1" shapeId="0" xr:uid="{00000000-0006-0000-0000-000002000000}">
      <text>
        <r>
          <rPr>
            <b/>
            <sz val="8"/>
            <color indexed="81"/>
            <rFont val="Tahoma"/>
            <family val="2"/>
          </rPr>
          <t>Paramètre du risque potentiel</t>
        </r>
        <r>
          <rPr>
            <b/>
            <sz val="9"/>
            <color indexed="81"/>
            <rFont val="Tahoma"/>
            <family val="2"/>
          </rPr>
          <t xml:space="preserve">
</t>
        </r>
      </text>
    </comment>
    <comment ref="V5" authorId="0" shapeId="0" xr:uid="{00000000-0006-0000-0000-000003000000}">
      <text>
        <r>
          <rPr>
            <b/>
            <sz val="8"/>
            <color indexed="81"/>
            <rFont val="Tahoma"/>
            <family val="2"/>
          </rPr>
          <t>Paramètre du Risque potentiel</t>
        </r>
      </text>
    </comment>
    <comment ref="W5" authorId="0" shapeId="0" xr:uid="{00000000-0006-0000-0000-000004000000}">
      <text>
        <r>
          <rPr>
            <b/>
            <sz val="8"/>
            <color indexed="81"/>
            <rFont val="Tahoma"/>
            <family val="2"/>
          </rPr>
          <t xml:space="preserve">Non modifiable
Découle des choix de périodicité et usage </t>
        </r>
      </text>
    </comment>
    <comment ref="X5" authorId="0" shapeId="0" xr:uid="{00000000-0006-0000-0000-000005000000}">
      <text>
        <r>
          <rPr>
            <b/>
            <sz val="8"/>
            <color indexed="81"/>
            <rFont val="Tahoma"/>
            <family val="2"/>
          </rPr>
          <t>Paramètre du score Inhalation</t>
        </r>
      </text>
    </comment>
    <comment ref="Y5" authorId="0" shapeId="0" xr:uid="{00000000-0006-0000-0000-000006000000}">
      <text>
        <r>
          <rPr>
            <b/>
            <sz val="8"/>
            <color indexed="81"/>
            <rFont val="Tahoma"/>
            <family val="2"/>
          </rPr>
          <t>Paramètre Score Inhalation</t>
        </r>
      </text>
    </comment>
    <comment ref="L6" authorId="0" shapeId="0" xr:uid="{00000000-0006-0000-0000-000007000000}">
      <text>
        <r>
          <rPr>
            <b/>
            <sz val="8"/>
            <color indexed="81"/>
            <rFont val="Tahoma"/>
            <family val="2"/>
          </rPr>
          <t>Paramètre du risque potentiel et score d'inhalation</t>
        </r>
      </text>
    </comment>
    <comment ref="M6" authorId="0" shapeId="0" xr:uid="{00000000-0006-0000-0000-000008000000}">
      <text>
        <r>
          <rPr>
            <b/>
            <sz val="8"/>
            <color indexed="81"/>
            <rFont val="Tahoma"/>
            <family val="2"/>
          </rPr>
          <t>Paramètre du risque potentiel et score d'inhalation</t>
        </r>
      </text>
    </comment>
    <comment ref="N6" authorId="0" shapeId="0" xr:uid="{00000000-0006-0000-0000-000009000000}">
      <text>
        <r>
          <rPr>
            <b/>
            <sz val="8"/>
            <color indexed="81"/>
            <rFont val="Tahoma"/>
            <family val="2"/>
          </rPr>
          <t>Paramètre du risque potentiel et score d'inhalation</t>
        </r>
      </text>
    </comment>
    <comment ref="O6" authorId="0" shapeId="0" xr:uid="{00000000-0006-0000-0000-00000A000000}">
      <text>
        <r>
          <rPr>
            <b/>
            <sz val="8"/>
            <color indexed="81"/>
            <rFont val="Tahoma"/>
            <family val="2"/>
          </rPr>
          <t>Paramètre du risque potentiel et score d'inhalation</t>
        </r>
      </text>
    </comment>
    <comment ref="P6" authorId="0" shapeId="0" xr:uid="{00000000-0006-0000-0000-00000B000000}">
      <text>
        <r>
          <rPr>
            <b/>
            <sz val="8"/>
            <color indexed="81"/>
            <rFont val="Tahoma"/>
            <family val="2"/>
          </rPr>
          <t>Paramètre du risque potentiel et score d'inhalation</t>
        </r>
        <r>
          <rPr>
            <sz val="8"/>
            <color indexed="81"/>
            <rFont val="Tahoma"/>
            <family val="2"/>
          </rPr>
          <t xml:space="preserve">
</t>
        </r>
      </text>
    </comment>
    <comment ref="Q6" authorId="0" shapeId="0" xr:uid="{00000000-0006-0000-0000-00000C000000}">
      <text>
        <r>
          <rPr>
            <b/>
            <sz val="8"/>
            <color indexed="81"/>
            <rFont val="Tahoma"/>
            <family val="2"/>
          </rPr>
          <t xml:space="preserve">Paramètre Score Inhalation
</t>
        </r>
      </text>
    </comment>
    <comment ref="R6" authorId="2" shapeId="0" xr:uid="{34FD753B-B9CD-4E2C-9919-A4C17468FBA7}">
      <text>
        <r>
          <rPr>
            <b/>
            <sz val="9"/>
            <color indexed="81"/>
            <rFont val="Tahoma"/>
            <family val="2"/>
          </rPr>
          <t>Paramètre d'exposition par inhalation</t>
        </r>
      </text>
    </comment>
    <comment ref="S6" authorId="2" shapeId="0" xr:uid="{0F8048B6-B351-445E-BE83-EC07BC295F80}">
      <text>
        <r>
          <rPr>
            <b/>
            <sz val="9"/>
            <color indexed="81"/>
            <rFont val="Tahoma"/>
            <family val="2"/>
          </rPr>
          <t>Paramètre d'exposition par inhalation</t>
        </r>
      </text>
    </comment>
    <comment ref="AR6" authorId="0" shapeId="0" xr:uid="{00000000-0006-0000-0000-00000D000000}">
      <text>
        <r>
          <rPr>
            <b/>
            <sz val="8"/>
            <color indexed="81"/>
            <rFont val="Tahoma"/>
            <family val="2"/>
          </rPr>
          <t xml:space="preserve">Priorité aux yeux / à l'ingestion
</t>
        </r>
      </text>
    </comment>
    <comment ref="AY6" authorId="2" shapeId="0" xr:uid="{7619FB3D-DC22-4701-8944-98EB16620E9C}">
      <text>
        <r>
          <rPr>
            <b/>
            <sz val="9"/>
            <color indexed="81"/>
            <rFont val="Tahoma"/>
            <charset val="1"/>
          </rPr>
          <t xml:space="preserve">Si l'information est non précisée, questionner le fournisseur
</t>
        </r>
      </text>
    </comment>
    <comment ref="BB6" authorId="2" shapeId="0" xr:uid="{27216796-8993-42AD-8F12-73A0D3172B5A}">
      <text>
        <r>
          <rPr>
            <b/>
            <sz val="9"/>
            <color indexed="81"/>
            <rFont val="Tahoma"/>
            <family val="2"/>
          </rPr>
          <t>Si l'information est non précisée, questionner le fournisseur</t>
        </r>
      </text>
    </comment>
    <comment ref="BC6" authorId="2" shapeId="0" xr:uid="{6CFA0362-0C07-46CC-BD6A-F98A951BD66D}">
      <text>
        <r>
          <rPr>
            <b/>
            <sz val="9"/>
            <color indexed="81"/>
            <rFont val="Tahoma"/>
            <family val="2"/>
          </rPr>
          <t>Si l'information est non précisée, questionner le fournisseur</t>
        </r>
      </text>
    </comment>
    <comment ref="BE6" authorId="0" shapeId="0" xr:uid="{00000000-0006-0000-0000-00000E000000}">
      <text>
        <r>
          <rPr>
            <b/>
            <sz val="8"/>
            <color indexed="81"/>
            <rFont val="Tahoma"/>
            <family val="2"/>
          </rPr>
          <t xml:space="preserve">Priorité aux yeux / à l'ingestion
</t>
        </r>
      </text>
    </comment>
    <comment ref="BF6" authorId="2" shapeId="0" xr:uid="{6BF6B09D-D979-4301-9CB1-50F19B02D93F}">
      <text>
        <r>
          <rPr>
            <b/>
            <sz val="9"/>
            <color indexed="81"/>
            <rFont val="Tahoma"/>
            <family val="2"/>
          </rPr>
          <t>Si l'information est non précisée, questionner le fournisseur</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<sst xmlns="http://schemas.openxmlformats.org/spreadsheetml/2006/main" count="8739" uniqueCount="385">
  <si>
    <t>Classe de quantité</t>
  </si>
  <si>
    <t>Classe de danger</t>
  </si>
  <si>
    <t>Classe de fréquence d'utilisation</t>
  </si>
  <si>
    <t>Classe d'Exposition potentielle</t>
  </si>
  <si>
    <t>Risque potentiel</t>
  </si>
  <si>
    <t>Score de danger</t>
  </si>
  <si>
    <t>Score de volatilité</t>
  </si>
  <si>
    <t>Score inhalation</t>
  </si>
  <si>
    <t>Aucune</t>
  </si>
  <si>
    <t>Aucun</t>
  </si>
  <si>
    <t>Nocif par inhalation</t>
  </si>
  <si>
    <t>Toxique par inhalation</t>
  </si>
  <si>
    <t>Libellé</t>
  </si>
  <si>
    <t xml:space="preserve">Fournisseur </t>
  </si>
  <si>
    <t>Date de la FDS</t>
  </si>
  <si>
    <t>Nom du produit</t>
  </si>
  <si>
    <t>Classe d'Exposition</t>
  </si>
  <si>
    <t>Fréquence d'utilisation</t>
  </si>
  <si>
    <t>Procédé</t>
  </si>
  <si>
    <t>Score de protection collective</t>
  </si>
  <si>
    <t>Score de procédé</t>
  </si>
  <si>
    <t>% de Volume</t>
  </si>
  <si>
    <t>Score risque potentiel</t>
  </si>
  <si>
    <t>Exposition - Danger</t>
  </si>
  <si>
    <t>Quantité - Fréquence d'utilisation</t>
  </si>
  <si>
    <t>Valeur risque potentiel</t>
  </si>
  <si>
    <t>Exposition et danger non renseignés</t>
  </si>
  <si>
    <t>Entre 80 et 140°C</t>
  </si>
  <si>
    <t>Inférieure à 80°C</t>
  </si>
  <si>
    <t>Supérieure à 140°C</t>
  </si>
  <si>
    <t>Température d'ébullition</t>
  </si>
  <si>
    <t>Ouvert (Seau, …)</t>
  </si>
  <si>
    <t xml:space="preserve">Score de procédé
</t>
  </si>
  <si>
    <t xml:space="preserve">Score de protection collective
</t>
  </si>
  <si>
    <t>Non précisée</t>
  </si>
  <si>
    <t>Classe</t>
  </si>
  <si>
    <t>Utilisation</t>
  </si>
  <si>
    <t>Occasionnelle</t>
  </si>
  <si>
    <t>Intermittente</t>
  </si>
  <si>
    <t>Fréquence</t>
  </si>
  <si>
    <t>Permanente</t>
  </si>
  <si>
    <t>&lt; 30 mn</t>
  </si>
  <si>
    <t>30 et 120 min</t>
  </si>
  <si>
    <t>2 à 6 h</t>
  </si>
  <si>
    <t>&gt; à 6 h</t>
  </si>
  <si>
    <t>&lt; à 2h</t>
  </si>
  <si>
    <t>2 à 8h</t>
  </si>
  <si>
    <t>1 à 3 jours</t>
  </si>
  <si>
    <t>&gt; à 3 jours</t>
  </si>
  <si>
    <t>&lt; à 1 jour</t>
  </si>
  <si>
    <t>1-6 jours</t>
  </si>
  <si>
    <t>6 à 15 jours</t>
  </si>
  <si>
    <t>&gt; 15 jours</t>
  </si>
  <si>
    <t>&lt; 5 jours</t>
  </si>
  <si>
    <t>15 jours à 2 mois</t>
  </si>
  <si>
    <t>2 à 5 mois</t>
  </si>
  <si>
    <t>&gt; 5 mois</t>
  </si>
  <si>
    <t>Fréquente</t>
  </si>
  <si>
    <t>Quotidienne</t>
  </si>
  <si>
    <t>Hebdomadaire</t>
  </si>
  <si>
    <t>Mensuelle</t>
  </si>
  <si>
    <t>Annuelle</t>
  </si>
  <si>
    <t>Durée</t>
  </si>
  <si>
    <t>fréquences</t>
  </si>
  <si>
    <t>Valeur classe fréquence d'utilisation</t>
  </si>
  <si>
    <t>Numéro</t>
  </si>
  <si>
    <t>Valeur</t>
  </si>
  <si>
    <t>PRODUIT CMR</t>
  </si>
  <si>
    <t>1- Identification du mélange - Fournisseur de la FDS</t>
  </si>
  <si>
    <t>9- Propriétés physiques et chimiques</t>
  </si>
  <si>
    <t>Volatilité
(Température d'Ebullition)</t>
  </si>
  <si>
    <t>2 - Identification des dangers</t>
  </si>
  <si>
    <t>CANCERIGENE - MUTAGENE -RETPROTOXIQUE</t>
  </si>
  <si>
    <t>Nature du produit</t>
  </si>
  <si>
    <t>Présence d'une VLEP</t>
  </si>
  <si>
    <t>OUI</t>
  </si>
  <si>
    <t>NON</t>
  </si>
  <si>
    <t>8- Contrôle de d'Exposition</t>
  </si>
  <si>
    <t>Informations Provenant Des Fiches De Données Et De Sécurité Des Produits Utilisés</t>
  </si>
  <si>
    <t>Données Provenant Des achats et Des Pratiques du Terrain</t>
  </si>
  <si>
    <t>Outil d'évaluation du risque chimique en Entreprise de Propreté</t>
  </si>
  <si>
    <t>Le résultat de l'évaluation du risque chimique des produits constitue une annexe du Document Unique d'Evaluation des Risques professionnels.</t>
  </si>
  <si>
    <t>N°</t>
  </si>
  <si>
    <t>Etapes</t>
  </si>
  <si>
    <t xml:space="preserve">Commentaires </t>
  </si>
  <si>
    <t>Score d'inhalation</t>
  </si>
  <si>
    <t>&lt; 100</t>
  </si>
  <si>
    <t>&gt; ou =100</t>
  </si>
  <si>
    <t>NIVEAU DE RISQUE</t>
  </si>
  <si>
    <t>ECHELLE DE RISQUE POTENTIEL</t>
  </si>
  <si>
    <t>&lt;100</t>
  </si>
  <si>
    <t>100 - 1000</t>
  </si>
  <si>
    <t>&gt;10 000</t>
  </si>
  <si>
    <t>Risque non faible</t>
  </si>
  <si>
    <t>ETAPE 1</t>
  </si>
  <si>
    <t>Renseignez les 5 colonnes concernant les achats et les pratiques d'utilisation :</t>
  </si>
  <si>
    <t>ETAPE 2</t>
  </si>
  <si>
    <t>Données provenant des achats et des pratiques du terrain dans l'entreprise</t>
  </si>
  <si>
    <t>ETAPE 3</t>
  </si>
  <si>
    <t>RISQUE NON FAIBLE</t>
  </si>
  <si>
    <t>Info Danger</t>
  </si>
  <si>
    <t>Info Classe d'Exposition</t>
  </si>
  <si>
    <t>Info Risques Potentiels</t>
  </si>
  <si>
    <t>Inhalation</t>
  </si>
  <si>
    <t>Oui</t>
  </si>
  <si>
    <t>Autres</t>
  </si>
  <si>
    <t>Cutanée</t>
  </si>
  <si>
    <t xml:space="preserve">Inhalation </t>
  </si>
  <si>
    <t>Non</t>
  </si>
  <si>
    <t>CODE</t>
  </si>
  <si>
    <t xml:space="preserve"> LIBELLE </t>
  </si>
  <si>
    <t>CLASSE(S) et CATEGORIE(S) DE DANGER ASSOCIEES</t>
  </si>
  <si>
    <t>CMR</t>
  </si>
  <si>
    <t>H300</t>
  </si>
  <si>
    <t>Mortel en cas d’ingestion</t>
  </si>
  <si>
    <t>Toxicité aiguë (par voie orale), catégories 1, 2</t>
  </si>
  <si>
    <t>H301</t>
  </si>
  <si>
    <t>Toxique en cas d’ingestion</t>
  </si>
  <si>
    <t>Toxicité aiguë (par voie orale), catégorie 3</t>
  </si>
  <si>
    <t>H302</t>
  </si>
  <si>
    <t xml:space="preserve">Nocif en cas d’ingestion </t>
  </si>
  <si>
    <t>Toxicité aiguë (par voie orale), catégorie 4</t>
  </si>
  <si>
    <t>H304</t>
  </si>
  <si>
    <t>Peut être mortel en cas d’ingestion et de pénétration dans les voies respiratoires</t>
  </si>
  <si>
    <t>Danger par aspiration, catégorie 1</t>
  </si>
  <si>
    <t>H310</t>
  </si>
  <si>
    <t xml:space="preserve">Mortel par contact cutané </t>
  </si>
  <si>
    <t>Toxicité aiguë (par voie cutanée), catégories 1, 2</t>
  </si>
  <si>
    <t>H311</t>
  </si>
  <si>
    <t>Toxique par contact cutané</t>
  </si>
  <si>
    <t>Toxicité aiguë (par voie cutanée), catégorie 3</t>
  </si>
  <si>
    <t>H312</t>
  </si>
  <si>
    <t>Nocif par contact cutané</t>
  </si>
  <si>
    <t>Toxicité aiguë (par voie cutanée), catégorie 4</t>
  </si>
  <si>
    <t>H314</t>
  </si>
  <si>
    <t xml:space="preserve">Provoque des brûlures de la peau et des lésions oculaires graves </t>
  </si>
  <si>
    <t>Corrosion /irritation cutanée, catégories 1A, 1B, 1C</t>
  </si>
  <si>
    <t>H315</t>
  </si>
  <si>
    <t xml:space="preserve">Provoque une irritation cutanée </t>
  </si>
  <si>
    <t>Corrosion/irritation cutanée, catégorie 2</t>
  </si>
  <si>
    <t>H317</t>
  </si>
  <si>
    <t>Peut provoquer une allergie cutanée</t>
  </si>
  <si>
    <t>Sensibilisation cutanée, catégorie 1</t>
  </si>
  <si>
    <t>H318</t>
  </si>
  <si>
    <t>Provoque des lésions oculaires graves</t>
  </si>
  <si>
    <t>Lésions oculaires graves/irritation oculaire, catégorie 1</t>
  </si>
  <si>
    <t>H319</t>
  </si>
  <si>
    <t>Provoque une sévère irritation des yeux</t>
  </si>
  <si>
    <t>Lésions oculaires graves/irritation oculaire, catégorie 2</t>
  </si>
  <si>
    <t>H330</t>
  </si>
  <si>
    <t xml:space="preserve">Mortel par inhalation </t>
  </si>
  <si>
    <t>Toxicité aiguë (par inhalation), catégories 1, 2</t>
  </si>
  <si>
    <t>H331</t>
  </si>
  <si>
    <t>Toxicité aiguë (par inhalation), catégorie 3</t>
  </si>
  <si>
    <t>H332</t>
  </si>
  <si>
    <t>Toxicité aiguë (par inhalation), catégorie 4</t>
  </si>
  <si>
    <t>H334</t>
  </si>
  <si>
    <t xml:space="preserve">Peut provoquer des symptômes allergiques ou d’asthme ou des difficultés respiratoires par inhalation </t>
  </si>
  <si>
    <t>Sensibilisation respiratoire, catégorie 1</t>
  </si>
  <si>
    <t>H335</t>
  </si>
  <si>
    <t>Peut irriter les voies respiratoires</t>
  </si>
  <si>
    <t>Toxicité spécifique pour certains organes cibles – Exposition unique, catégorie 3 : Irritation des voies respiratoires</t>
  </si>
  <si>
    <t>H336</t>
  </si>
  <si>
    <t xml:space="preserve">Peut provoquer somnolence ou vertiges </t>
  </si>
  <si>
    <t>Toxicité spécifique pour certains organes cibles – Exposition unique, catégorie 3 : Effets narcotiques</t>
  </si>
  <si>
    <t>H340</t>
  </si>
  <si>
    <t xml:space="preserve">Peut induire des anomalies génétiques &lt;indiquer la voie d’exposition s’il est formellement prouvé qu’aucune autre voie d’exposition ne conduit au même danger&gt; </t>
  </si>
  <si>
    <t>Mutagénicité sur les cellules germinales, catégories 1A, 1B</t>
  </si>
  <si>
    <t>H341</t>
  </si>
  <si>
    <t>Susceptible d’induire des anomalies génétiques &lt;indiquer la voie d’exposition s’il est formellement prouvé qu’aucune autre voie d’exposition ne conduit au même danger&gt;</t>
  </si>
  <si>
    <t>Mutagénicité sur les cellules germinales, catégorie 2</t>
  </si>
  <si>
    <t>H350</t>
  </si>
  <si>
    <t xml:space="preserve">Peut provoquer le cancer &lt;indiquer la voie d’exposition s’il est formellement prouvé qu’aucune autre voie d’exposition ne conduit au même danger&gt; </t>
  </si>
  <si>
    <t>Cancérogénicité, catégories 1A, 1B</t>
  </si>
  <si>
    <t>H351</t>
  </si>
  <si>
    <t>Susceptible de provoquer le cancer &lt;indiquer la voie d’exposition s’il est formellement prouvé qu’aucune autre voie d’exposition ne conduit au même danger&gt;</t>
  </si>
  <si>
    <t>Cancérogénicité, catégorie 2</t>
  </si>
  <si>
    <t>H360</t>
  </si>
  <si>
    <t>Peut nuire à la fertilité ou au foetus &lt;indiquer l’effet spécifique s’il est  connu&gt; &lt;indiquer la voie d’exposition s’il est formellement prouvé qu’aucune autre voie d’exposition ne conduit au même danger&gt;</t>
  </si>
  <si>
    <t>Toxicité pour la reproduction, catégories 1A, 1B</t>
  </si>
  <si>
    <t>H361</t>
  </si>
  <si>
    <t>Susceptible de nuire à la fertilité ou au foetus &lt;indiquer l’effet s’il est connu&gt; &lt;indiquer la voie d’exposition s’il est formellement prouvé qu’aucune autre voie d’exposition ne conduit au même danger&gt;</t>
  </si>
  <si>
    <t>Toxicité pour la reproduction, catégorie 2</t>
  </si>
  <si>
    <t>H362</t>
  </si>
  <si>
    <t>Peut être nocif pour les bébés nourris au lait maternel</t>
  </si>
  <si>
    <t>Toxicité pour la reproduction, catégorie supplémentaire : effets sur ou via l’allaitement</t>
  </si>
  <si>
    <t>H370</t>
  </si>
  <si>
    <t xml:space="preserve">Risque avéré d’effets graves pour les organes &lt;ou indiquer tous les organes affectés, s’ils sont connus&gt; &lt;indiquer la voie d’exposition s’il est formellement prouvé qu’aucune autre voie d’exposition ne conduit au même danger&gt; </t>
  </si>
  <si>
    <t>Toxicité spécifique pour certains organes cibles – Exposition unique, catégorie 1</t>
  </si>
  <si>
    <t>H371</t>
  </si>
  <si>
    <t xml:space="preserve">Risque présumé d’effets graves pour les organes &lt;ou indiquer tous les organes affectés, s’ils sont connus&gt; &lt;indiquer la voie d’exposition s’il est formellement prouvé qu’aucune autre voie d’exposition ne conduit au même danger&gt; </t>
  </si>
  <si>
    <t>Toxicité spécifique pour certains organes cibles – Exposition unique, catégorie 2</t>
  </si>
  <si>
    <t>H372</t>
  </si>
  <si>
    <t xml:space="preserve">Risque avéré d’effets graves pour les organes &lt;indiquer tous les organes  affectés, s’ils sont connus&gt; à la suite d’expositions répétées ou d’une exposition prolongée &lt;indiquer la voie d’exposition s’il est formellement prouvé qu’aucune autre voie d’exposition ne conduit au même danger&gt; </t>
  </si>
  <si>
    <t>Toxicité spécifique pour certains organes cibles – Exposition répétée, catégorie 1</t>
  </si>
  <si>
    <t>H373</t>
  </si>
  <si>
    <t>Risque présumé d’effets graves pour les organes &lt;indiquer tous les organes affectés, s’ils sont connus&gt; à la suite d’expositions répétées ou d’une exposition prolongée &lt;indiquer la voie d’exposition s’il est formellement prouvé qu’aucune autre voie d’exposition ne conduit au même danger&gt;</t>
  </si>
  <si>
    <t>Toxicité spécifique pour certains organes cibles – Exposition répétée, catégorie 2</t>
  </si>
  <si>
    <t>H350i</t>
  </si>
  <si>
    <t>Peut provoquer le cancer par inhalation.</t>
  </si>
  <si>
    <t>H360F</t>
  </si>
  <si>
    <t>Peut nuire à la fertilité.</t>
  </si>
  <si>
    <t>H360D</t>
  </si>
  <si>
    <t>Peut nuire au foetus.</t>
  </si>
  <si>
    <t>H361f</t>
  </si>
  <si>
    <t>Susceptible de nuire à la fertilité.</t>
  </si>
  <si>
    <t>H361d</t>
  </si>
  <si>
    <t>Susceptible de nuire au foetus.</t>
  </si>
  <si>
    <t>H360FD</t>
  </si>
  <si>
    <t>Peut nuire à la fertilité. Peut nuire au foetus.</t>
  </si>
  <si>
    <t>H361fd</t>
  </si>
  <si>
    <t>Susceptible de nuire à la fertilité. Susceptible de nuire au foetus.</t>
  </si>
  <si>
    <t>H360Fd</t>
  </si>
  <si>
    <t>Peut nuire à la fertilité. Susceptible de nuire au foetus.</t>
  </si>
  <si>
    <t>H360Df</t>
  </si>
  <si>
    <t>Peut nuire au foetus. Susceptible de nuire à la fertilité.</t>
  </si>
  <si>
    <t>EUH 029</t>
  </si>
  <si>
    <t>Au contact de l'eau, dégage des gaz toxiques</t>
  </si>
  <si>
    <t>EUH 031</t>
  </si>
  <si>
    <t>Au contact d'un acide, dégage un gaz toxique</t>
  </si>
  <si>
    <t>EUH 032</t>
  </si>
  <si>
    <t>Au contact d'un acide, dégage un gaz très toxique</t>
  </si>
  <si>
    <t>EUH 066</t>
  </si>
  <si>
    <t>L'exposition répétée peut provoquer dessèchement ou gerçures de la peau</t>
  </si>
  <si>
    <t>EUH 070</t>
  </si>
  <si>
    <t>Toxique par contact oculaire</t>
  </si>
  <si>
    <t>EUH 071</t>
  </si>
  <si>
    <t>Corrosif pour les voies respiratoires</t>
  </si>
  <si>
    <t>VLEP</t>
  </si>
  <si>
    <t>Recherche CMR
Phrases H</t>
  </si>
  <si>
    <t>Recherche classe de danger sur Phrases H</t>
  </si>
  <si>
    <t>Dispersif (Pulvérisation)</t>
  </si>
  <si>
    <t>Danger après juin 2015</t>
  </si>
  <si>
    <t>Inflammable</t>
  </si>
  <si>
    <t>Autre</t>
  </si>
  <si>
    <t>Nature de l'Exposition sur Phrases H</t>
  </si>
  <si>
    <t>Exposition Inhalation
(0=Non; 1=Oui; 3=probable)</t>
  </si>
  <si>
    <t>Exposition cutanée
(0=Non; 1=Oui; 3=probable))</t>
  </si>
  <si>
    <t>Autres
(0=non; 1=ingestion ; 2=Yeux; 3=probable)</t>
  </si>
  <si>
    <t>Moins dangereux</t>
  </si>
  <si>
    <t>Plus dangereux</t>
  </si>
  <si>
    <t>Synthése nature de l'Exposition Phrases H</t>
  </si>
  <si>
    <t>Autre pictogramme</t>
  </si>
  <si>
    <t>Comburant</t>
  </si>
  <si>
    <t>Très toxique</t>
  </si>
  <si>
    <t>Explosif</t>
  </si>
  <si>
    <t>Gaz sous pression</t>
  </si>
  <si>
    <t>Yeux (2)</t>
  </si>
  <si>
    <t>Ingestion(1)</t>
  </si>
  <si>
    <t>Yeux / ingestion (3)</t>
  </si>
  <si>
    <t xml:space="preserve">Recherche si phrase </t>
  </si>
  <si>
    <t>Arrêté du 30/12/2015 relatif à la liste des classes et catégories de danger mentionnée à l’article D. 4161-2 du code du travail
Oui =  1; Non=0</t>
  </si>
  <si>
    <t xml:space="preserve"> </t>
  </si>
  <si>
    <t>Périodicite d'utilisation</t>
  </si>
  <si>
    <t>Soit une durée Estimée</t>
  </si>
  <si>
    <t>Usage</t>
  </si>
  <si>
    <t>Occasionnel</t>
  </si>
  <si>
    <t>Intermittent</t>
  </si>
  <si>
    <t>Fréquent</t>
  </si>
  <si>
    <t>Permanent</t>
  </si>
  <si>
    <t>occasionnel</t>
  </si>
  <si>
    <t>intermittent</t>
  </si>
  <si>
    <t>RISQUE MINIME (faible)</t>
  </si>
  <si>
    <t>Risque minime</t>
  </si>
  <si>
    <t>Risque Minime</t>
  </si>
  <si>
    <t>Présence d'une ventilation</t>
  </si>
  <si>
    <t>https://www.inrs.fr/media.html?refINRS=outil45</t>
  </si>
  <si>
    <t>Pour chaque produit, différents paramètres sont à prendre en compte afin d'évaluer le niveau du risque chimique.</t>
  </si>
  <si>
    <t xml:space="preserve">Si le résultat conduit à un risque non faible et qu'il y a polyexposition simultanée ou successive de produit, dans ce cas, l’outil MiXie de l’INRS est à utiliser afin d’évaluer les effets sur la santé de la polyexposition. </t>
  </si>
  <si>
    <r>
      <t xml:space="preserve">
</t>
    </r>
    <r>
      <rPr>
        <b/>
        <sz val="8"/>
        <color theme="1"/>
        <rFont val="Tahoma"/>
        <family val="2"/>
      </rPr>
      <t>SGH 05</t>
    </r>
    <r>
      <rPr>
        <sz val="8"/>
        <color theme="1"/>
        <rFont val="Tahoma"/>
        <family val="2"/>
      </rPr>
      <t xml:space="preserve"> : Corrosif</t>
    </r>
  </si>
  <si>
    <r>
      <t xml:space="preserve">
</t>
    </r>
    <r>
      <rPr>
        <b/>
        <sz val="8"/>
        <color theme="1"/>
        <rFont val="Tahoma"/>
        <family val="2"/>
      </rPr>
      <t>SGH 07</t>
    </r>
    <r>
      <rPr>
        <sz val="8"/>
        <color theme="1"/>
        <rFont val="Tahoma"/>
        <family val="2"/>
      </rPr>
      <t xml:space="preserve"> : Nocif, irritant</t>
    </r>
  </si>
  <si>
    <r>
      <t xml:space="preserve">
</t>
    </r>
    <r>
      <rPr>
        <b/>
        <sz val="8"/>
        <color theme="1"/>
        <rFont val="Tahoma"/>
        <family val="2"/>
      </rPr>
      <t>SGH 08</t>
    </r>
    <r>
      <rPr>
        <sz val="8"/>
        <color theme="1"/>
        <rFont val="Tahoma"/>
        <family val="2"/>
      </rPr>
      <t xml:space="preserve"> : Danger pour la santé</t>
    </r>
  </si>
  <si>
    <r>
      <t xml:space="preserve">
</t>
    </r>
    <r>
      <rPr>
        <b/>
        <sz val="8"/>
        <color theme="1"/>
        <rFont val="Tahoma"/>
        <family val="2"/>
      </rPr>
      <t>SGH 09</t>
    </r>
    <r>
      <rPr>
        <sz val="8"/>
        <color theme="1"/>
        <rFont val="Tahoma"/>
        <family val="2"/>
      </rPr>
      <t xml:space="preserve"> : Dangereux pour l’Environnement</t>
    </r>
  </si>
  <si>
    <t>Evaluation du Niveau 
de risque Chimique</t>
  </si>
  <si>
    <t>Niveau de 
risque potentiel</t>
  </si>
  <si>
    <t>CONTEXTE</t>
  </si>
  <si>
    <t>PRINCIPE GÉNÉRAL</t>
  </si>
  <si>
    <t>MÉTHODE DE REMPLISSAGE DE l'OUTIL D'ÉVALUATION</t>
  </si>
  <si>
    <r>
      <rPr>
        <b/>
        <sz val="12"/>
        <color theme="1"/>
        <rFont val="Tahoma"/>
        <family val="2"/>
      </rPr>
      <t xml:space="preserve">Colonne K à N </t>
    </r>
    <r>
      <rPr>
        <sz val="12"/>
        <color theme="1"/>
        <rFont val="Tahoma"/>
        <family val="2"/>
      </rPr>
      <t>: identification des dangers</t>
    </r>
    <r>
      <rPr>
        <sz val="12"/>
        <color indexed="62"/>
        <rFont val="Tahoma"/>
        <family val="2"/>
      </rPr>
      <t xml:space="preserve">
</t>
    </r>
    <r>
      <rPr>
        <b/>
        <sz val="12"/>
        <color indexed="62"/>
        <rFont val="Tahoma"/>
        <family val="2"/>
      </rPr>
      <t xml:space="preserve">
</t>
    </r>
    <r>
      <rPr>
        <b/>
        <sz val="12"/>
        <color indexed="10"/>
        <rFont val="Tahoma"/>
        <family val="2"/>
      </rPr>
      <t>S'il est choisi le pictogramme Très toxique (colonne J) la cellule passe au rouge. Le produit est sans doute un CMR</t>
    </r>
  </si>
  <si>
    <t xml:space="preserve">• Choisir dans les listes déroulantes </t>
  </si>
  <si>
    <r>
      <t>• Il découle des deux choix</t>
    </r>
    <r>
      <rPr>
        <b/>
        <sz val="12"/>
        <color rgb="FFD50B52"/>
        <rFont val="Tahoma"/>
        <family val="2"/>
      </rPr>
      <t xml:space="preserve"> "la durée estimée"</t>
    </r>
  </si>
  <si>
    <t>• Choisir dans les listes déroulantes</t>
  </si>
  <si>
    <t>Poursuivre les actions en place et veiller notamment :
• au respect de l'application du procédé
• à la mise en œuvre de la protection collective le cas échéant
• au port des EPI pour le contact cutané, les projections
• au bon usage du produit (dilution, emploi, …)</t>
  </si>
  <si>
    <t>Produit CMR</t>
  </si>
  <si>
    <t>Produit NON CMR</t>
  </si>
  <si>
    <t>Classe de danger de l'arrêté du 30/12/2015</t>
  </si>
  <si>
    <r>
      <t xml:space="preserve">Plusieurs actions sont possibles, elles peuvent se combiner entre elles. Les actions sont classées par ordre d'importance (baisser le niveau de risque de manière plus importante à moins importante) :
• </t>
    </r>
    <r>
      <rPr>
        <b/>
        <sz val="12"/>
        <rFont val="Tahoma"/>
        <family val="2"/>
      </rPr>
      <t xml:space="preserve">Substituer le produit dangereux </t>
    </r>
    <r>
      <rPr>
        <sz val="12"/>
        <rFont val="Tahoma"/>
        <family val="2"/>
      </rPr>
      <t xml:space="preserve">par un produit moins dangereux (Consulter les phrases de risques dans l'onglet "info danger") et choisir le produit présentant une classe de danger d'un niveau inférieur (échelle 1à 5) puis réévaluer.
• </t>
    </r>
    <r>
      <rPr>
        <b/>
        <sz val="12"/>
        <rFont val="Tahoma"/>
        <family val="2"/>
      </rPr>
      <t>Utiliser un procédé ouvert</t>
    </r>
    <r>
      <rPr>
        <sz val="12"/>
        <rFont val="Tahoma"/>
        <family val="2"/>
      </rPr>
      <t xml:space="preserve"> (utilisation d'un seau contenant la solution) et non dispersif (type pulvérisateur)
• </t>
    </r>
    <r>
      <rPr>
        <b/>
        <sz val="12"/>
        <rFont val="Tahoma"/>
        <family val="2"/>
      </rPr>
      <t>Veiller</t>
    </r>
    <r>
      <rPr>
        <sz val="12"/>
        <rFont val="Tahoma"/>
        <family val="2"/>
      </rPr>
      <t xml:space="preserve"> à une utilisation du produit dans des locaux ventilés
• </t>
    </r>
    <r>
      <rPr>
        <b/>
        <sz val="12"/>
        <rFont val="Tahoma"/>
        <family val="2"/>
      </rPr>
      <t>Réduire les quantités</t>
    </r>
    <r>
      <rPr>
        <sz val="12"/>
        <rFont val="Tahoma"/>
        <family val="2"/>
      </rPr>
      <t xml:space="preserve"> utilisées et/ou la fréquence d'utilisation et/ou sa durée
</t>
    </r>
  </si>
  <si>
    <r>
      <t xml:space="preserve">• </t>
    </r>
    <r>
      <rPr>
        <b/>
        <sz val="12"/>
        <rFont val="Tahoma"/>
        <family val="2"/>
      </rPr>
      <t>Substituer</t>
    </r>
    <r>
      <rPr>
        <sz val="12"/>
        <rFont val="Tahoma"/>
        <family val="2"/>
      </rPr>
      <t xml:space="preserve"> impérativement </t>
    </r>
    <r>
      <rPr>
        <b/>
        <sz val="12"/>
        <rFont val="Tahoma"/>
        <family val="2"/>
      </rPr>
      <t>le produit dangereux</t>
    </r>
    <r>
      <rPr>
        <sz val="12"/>
        <rFont val="Tahoma"/>
        <family val="2"/>
      </rPr>
      <t xml:space="preserve"> par un produit moins dangereux
• </t>
    </r>
    <r>
      <rPr>
        <b/>
        <sz val="12"/>
        <rFont val="Tahoma"/>
        <family val="2"/>
      </rPr>
      <t>Réévaluer le risque chimique</t>
    </r>
    <r>
      <rPr>
        <sz val="12"/>
        <rFont val="Tahoma"/>
        <family val="2"/>
      </rPr>
      <t xml:space="preserve"> pour le nouveau produit</t>
    </r>
  </si>
  <si>
    <t>ÉVALUATION DU NIVEAU DE RISQUE CHIMIQUE</t>
  </si>
  <si>
    <t>LA RÉPONSE EST "NON"</t>
  </si>
  <si>
    <t>LA RÉPONSE EST "OUI"</t>
  </si>
  <si>
    <r>
      <t xml:space="preserve">Le produit n'a pas de classe et catégorie de danger appartenant à l'arrêté : </t>
    </r>
    <r>
      <rPr>
        <b/>
        <sz val="12"/>
        <rFont val="Tahoma"/>
        <family val="2"/>
      </rPr>
      <t>l'usage du produit peut se poursuivre</t>
    </r>
    <r>
      <rPr>
        <sz val="12"/>
        <rFont val="Tahoma"/>
        <family val="2"/>
      </rPr>
      <t xml:space="preserve"> en veillant au niveau de risque. </t>
    </r>
  </si>
  <si>
    <r>
      <t xml:space="preserve">Le produit a au moins une classe et catégorie de danger appartenant à l'arrêté : </t>
    </r>
    <r>
      <rPr>
        <b/>
        <sz val="12"/>
        <rFont val="Tahoma"/>
        <family val="2"/>
      </rPr>
      <t>l'usage du produit est à supprimer,</t>
    </r>
    <r>
      <rPr>
        <sz val="12"/>
        <rFont val="Tahoma"/>
        <family val="2"/>
      </rPr>
      <t xml:space="preserve"> dans la mesure du possible. 
Si ce n'est pas le cas, il est recommandé de réaliser des mesures d'exposition  afin d'évaluer réellement le niveau d'exposition. 
Il faut impérativement veiller au port des EPI, notamment de masques adaptés au risque d'inhalation.  
</t>
    </r>
    <r>
      <rPr>
        <b/>
        <sz val="12"/>
        <rFont val="Tahoma"/>
        <family val="2"/>
      </rPr>
      <t>Applicable au 1</t>
    </r>
    <r>
      <rPr>
        <b/>
        <vertAlign val="superscript"/>
        <sz val="12"/>
        <rFont val="Tahoma"/>
        <family val="2"/>
      </rPr>
      <t>er</t>
    </r>
    <r>
      <rPr>
        <b/>
        <sz val="12"/>
        <rFont val="Tahoma"/>
        <family val="2"/>
      </rPr>
      <t xml:space="preserve"> janvier 2019, si l’indice de sinistralité est supérieur à 0.25</t>
    </r>
    <r>
      <rPr>
        <sz val="12"/>
        <rFont val="Tahoma"/>
        <family val="2"/>
      </rPr>
      <t>, le plan d’actions obligatoire "pénibilité" doit intégrer des mesures liées au risque chimique (substitution de produits, de procédé, mise en œuvre de mesure de prévention collective, …)</t>
    </r>
  </si>
  <si>
    <t>Pénibilité Obligation de négocier – réaliser le diagnostic « Entreprise » au préalable</t>
  </si>
  <si>
    <t>DANS TOUS LES CAS, IL FAUT VEILLER</t>
  </si>
  <si>
    <r>
      <t>Si le risque chimique reste non faible, il sera nécessaire de réaliser des prélèvements au poste de travail par un organisme accrédité par le COFRAC afin de mesurer l'exposition des salariés au CAS (Chemical Abstracts Service) avec VLEP Contraignante ou Indicative (Valeur Limite d'Exposition Professionnelle) - (voir guide INRS ED 984 pour la liste des CAS).</t>
    </r>
    <r>
      <rPr>
        <i/>
        <sz val="12"/>
        <color rgb="FFD50B52"/>
        <rFont val="Tahoma"/>
        <family val="2"/>
      </rPr>
      <t xml:space="preserve"> Arrêté du 15/12/2009 relatif au contrôle du risque chimique sur les lieux de travail</t>
    </r>
    <r>
      <rPr>
        <sz val="12"/>
        <color rgb="FFD50B52"/>
        <rFont val="Tahoma"/>
        <family val="2"/>
      </rPr>
      <t>.</t>
    </r>
  </si>
  <si>
    <t>• au port des EPI pour le contact cutané et les projections
• au bon usage du produit (dilution, emploi, …)</t>
  </si>
  <si>
    <t>ARRÊTÉ du 30/12/2015 RELATIF À LA LISTE DES CLASSES ET CATÉGORIES DE DANGER MENTIONNÉE À L'ARTICLE D.4161-2 DU CODE DU TRAVAIL</t>
  </si>
  <si>
    <t>Classe de danger appartenant à l'arrêté du 30 décembre 2015</t>
  </si>
  <si>
    <t>Non concerné</t>
  </si>
  <si>
    <t>Pas disponible</t>
  </si>
  <si>
    <t>Pression de vapeur (50°C)</t>
  </si>
  <si>
    <t>test volatitilité</t>
  </si>
  <si>
    <t>Test de volatilité</t>
  </si>
  <si>
    <t>Point éclair en °C</t>
  </si>
  <si>
    <t>Test Point éclair</t>
  </si>
  <si>
    <t>EPIs préconisés par la FDS</t>
  </si>
  <si>
    <t>Epis portés</t>
  </si>
  <si>
    <t>Nature de l'exposition - Mesures de prévention</t>
  </si>
  <si>
    <t>Ventilation mécanique en fonctionnement</t>
  </si>
  <si>
    <t>EPI Portés ?</t>
  </si>
  <si>
    <t>Protection collective</t>
  </si>
  <si>
    <t>Test Pression de vapeur</t>
  </si>
  <si>
    <t>Pour tenir compte du décret 2022-395 du 18 mars 2022</t>
  </si>
  <si>
    <t>"L'employeur évalue les risques encourus pour la santé et la sécurité des travailleurs pour toute activité susceptible de présenter un risque d'exposition à des Agents Chimiques Dangereux".Cette évaluation est renouvelée périodiquement, notamment à l'occasion de toute modification importante des conditions pouvant affecter la santé ou la sécurité des travailleurs.</t>
  </si>
  <si>
    <t xml:space="preserve"> Code du travail Art R 4412-5.</t>
  </si>
  <si>
    <t>Code du travail Art R 4412-6</t>
  </si>
  <si>
    <t xml:space="preserve"> L'employeur prend en compte, notamment : 
1° Les propriétés dangereuses des agents chimiques présents sur les lieux de travail ;
2° Les informations relatives à la santé et à la sécurité communiquées par le fournisseur de produits chimiques en application des articles R. 4411-1-1, R. 4411-73 et R. 4411-84 ;
3° Les renseignements complémentaires qui lui sont nécessaires obtenus auprès du fournisseur ou d'autres sources aisément accessibles ;
4° La nature, le degré et la durée de l'exposition ;
5° Les conditions dans lesquelles se déroulent les activités impliquant des agents chimiques, y compris le nombre et le volume de chacun d'eux ;
6° En cas d'exposition simultanée ou successive à plusieurs agents chimiques, les effets combinés de l'ensemble de ces agents ;
7° Les valeurs limites d'exposition professionnelle et les valeurs limites biologiques fixées par décret ;
8° L'effet des mesures de prévention prises ou à prendre sur le risque chimique ;
9° Les conclusions fournies par le médecin du travail concernant le suivi de l'état de santé des travailleurs ;
10° Les travaux conduits et propositions émises par les intervenants en prévention des risques professionnels mentionnés à l'article R. 4623-26.</t>
  </si>
  <si>
    <t>Le principe général de l'outil s'appuie sur la méthode définie par la recommandation R409 de la CNAMTS. Cette méthode d'évaluation a été mise en œuvre dans le cadre des études du risque chimique du secteur de la propreté. La méthodologie a été validée par l'APAVE, organisme accrédité par le Comité Français d'Accréditation (COFRAC). Le résultat de l'évaluation "Risque non faible ou Risque minime" porte sur le risque inhalation conduisant ou non à l'obligation de réaliser des mesures d'expoistion au poste de travail. 
Pour le risque cutané, le bon choix de protections collectives et/ou individuelles et leurs mises en oeuvre permettent de limiter les risques.</t>
  </si>
  <si>
    <t>Préalablement à l'évaluation, identifiez les produits utilisés dans l'entreprise et collecter les FDS des produits et assurez-vous de disposer des versions récentes. Les FDS doivent être datées de moins de 3 ans.</t>
  </si>
  <si>
    <t>Renseigner les 1ères colonnes de l'onglet "Outil d'Evaluation" - Colonnes B à F</t>
  </si>
  <si>
    <r>
      <rPr>
        <b/>
        <sz val="12"/>
        <rFont val="Tahoma"/>
        <family val="2"/>
      </rPr>
      <t xml:space="preserve">Colonnes B à F </t>
    </r>
    <r>
      <rPr>
        <sz val="12"/>
        <rFont val="Tahoma"/>
        <family val="2"/>
      </rPr>
      <t>: Identification du mélange - Fournisseurs de la FDS.</t>
    </r>
  </si>
  <si>
    <r>
      <t xml:space="preserve">Mettre </t>
    </r>
    <r>
      <rPr>
        <b/>
        <sz val="12"/>
        <color theme="1"/>
        <rFont val="Tahoma"/>
        <family val="2"/>
      </rPr>
      <t xml:space="preserve">OUI </t>
    </r>
    <r>
      <rPr>
        <sz val="12"/>
        <color theme="1"/>
        <rFont val="Tahoma"/>
        <family val="2"/>
      </rPr>
      <t>ou</t>
    </r>
    <r>
      <rPr>
        <b/>
        <sz val="12"/>
        <color theme="1"/>
        <rFont val="Tahoma"/>
        <family val="2"/>
      </rPr>
      <t xml:space="preserve"> NON </t>
    </r>
    <r>
      <rPr>
        <sz val="12"/>
        <color theme="1"/>
        <rFont val="Tahoma"/>
        <family val="2"/>
      </rPr>
      <t>en fonction de la présence du ou des pictogrammes de danger (Colonne de G à J)</t>
    </r>
  </si>
  <si>
    <r>
      <t xml:space="preserve">Choisir dans la liste déroulante </t>
    </r>
    <r>
      <rPr>
        <b/>
        <sz val="12"/>
        <color theme="1"/>
        <rFont val="Tahoma"/>
        <family val="2"/>
      </rPr>
      <t>le pictogramme de danger supplémentaire</t>
    </r>
    <r>
      <rPr>
        <sz val="12"/>
        <color theme="1"/>
        <rFont val="Tahoma"/>
        <family val="2"/>
      </rPr>
      <t xml:space="preserve"> éventuellement (colonne K)</t>
    </r>
  </si>
  <si>
    <t>Phrases présentant un danger pour la santé H3xx ou EUH xxx</t>
  </si>
  <si>
    <r>
      <t xml:space="preserve">Choisir dans la liste déroulante la </t>
    </r>
    <r>
      <rPr>
        <b/>
        <sz val="12"/>
        <color rgb="FF00B0F0"/>
        <rFont val="Tahoma"/>
        <family val="2"/>
      </rPr>
      <t xml:space="preserve">présence ou non de VLEP
</t>
    </r>
    <r>
      <rPr>
        <sz val="12"/>
        <color rgb="FF00B0F0"/>
        <rFont val="Tahoma"/>
        <family val="2"/>
      </rPr>
      <t>(colonne P)</t>
    </r>
  </si>
  <si>
    <r>
      <rPr>
        <b/>
        <sz val="12"/>
        <color rgb="FF00B0F0"/>
        <rFont val="Tahoma"/>
        <family val="2"/>
      </rPr>
      <t>Colonne P :</t>
    </r>
    <r>
      <rPr>
        <sz val="12"/>
        <color rgb="FF00B0F0"/>
        <rFont val="Tahoma"/>
        <family val="2"/>
      </rPr>
      <t xml:space="preserve"> Contrôle de l'exposition et de la présence d'une VLEP</t>
    </r>
  </si>
  <si>
    <r>
      <t>Choisir dans la liste déroulante</t>
    </r>
    <r>
      <rPr>
        <b/>
        <sz val="12"/>
        <color indexed="50"/>
        <rFont val="Tahoma"/>
        <family val="2"/>
      </rPr>
      <t xml:space="preserve"> la température d'ébullition
</t>
    </r>
    <r>
      <rPr>
        <sz val="12"/>
        <color indexed="50"/>
        <rFont val="Tahoma"/>
        <family val="2"/>
      </rPr>
      <t>(colonne Q)</t>
    </r>
  </si>
  <si>
    <r>
      <rPr>
        <b/>
        <sz val="12"/>
        <color rgb="FF99CC00"/>
        <rFont val="Tahoma"/>
        <family val="2"/>
      </rPr>
      <t>Le risque d'inhalation</t>
    </r>
    <r>
      <rPr>
        <sz val="12"/>
        <color indexed="50"/>
        <rFont val="Tahoma"/>
        <family val="2"/>
      </rPr>
      <t xml:space="preserve"> existe si:
- il a été saisi une phrase H évoquant un danher d'inhalation 
ou
- si  la température d'ébullition est inféieure à 80°C ou le point éclair est inférieur à 50°C ou présence d'une valeur de pression de vapeur</t>
    </r>
  </si>
  <si>
    <t>Inhalation tests sur Propriétés physiques</t>
  </si>
  <si>
    <r>
      <t>• Saisir en Litres</t>
    </r>
    <r>
      <rPr>
        <b/>
        <sz val="12"/>
        <color rgb="FFD50B52"/>
        <rFont val="Tahoma"/>
        <family val="2"/>
      </rPr>
      <t xml:space="preserve"> le volume annuel</t>
    </r>
    <r>
      <rPr>
        <sz val="12"/>
        <color rgb="FFD50B52"/>
        <rFont val="Tahoma"/>
        <family val="2"/>
      </rPr>
      <t xml:space="preserve"> de produits achetés (colonne T)</t>
    </r>
  </si>
  <si>
    <r>
      <t xml:space="preserve">→ la </t>
    </r>
    <r>
      <rPr>
        <b/>
        <sz val="12"/>
        <color rgb="FFD50B52"/>
        <rFont val="Tahoma"/>
        <family val="2"/>
      </rPr>
      <t>périodicité d'utilisation</t>
    </r>
    <r>
      <rPr>
        <sz val="12"/>
        <color rgb="FFD50B52"/>
        <rFont val="Tahoma"/>
        <family val="2"/>
      </rPr>
      <t xml:space="preserve"> (colonne U)</t>
    </r>
  </si>
  <si>
    <r>
      <t xml:space="preserve">→ </t>
    </r>
    <r>
      <rPr>
        <b/>
        <sz val="12"/>
        <color rgb="FFD50B52"/>
        <rFont val="Tahoma"/>
        <family val="2"/>
      </rPr>
      <t>l'usage</t>
    </r>
    <r>
      <rPr>
        <sz val="12"/>
        <color rgb="FFD50B52"/>
        <rFont val="Tahoma"/>
        <family val="2"/>
      </rPr>
      <t xml:space="preserve"> (colonne V)</t>
    </r>
  </si>
  <si>
    <r>
      <t xml:space="preserve">→ </t>
    </r>
    <r>
      <rPr>
        <b/>
        <sz val="12"/>
        <color rgb="FFD50B52"/>
        <rFont val="Tahoma"/>
        <family val="2"/>
      </rPr>
      <t>Procédé :</t>
    </r>
    <r>
      <rPr>
        <sz val="12"/>
        <color rgb="FFD50B52"/>
        <rFont val="Tahoma"/>
        <family val="2"/>
      </rPr>
      <t xml:space="preserve"> le procédé mis en œuvre (colonne X)</t>
    </r>
  </si>
  <si>
    <r>
      <t xml:space="preserve">→ </t>
    </r>
    <r>
      <rPr>
        <b/>
        <sz val="12"/>
        <color rgb="FFD50B52"/>
        <rFont val="Tahoma"/>
        <family val="2"/>
      </rPr>
      <t>Protection : Présence d'une ventilation mécanique en fonctionnement  le</t>
    </r>
    <r>
      <rPr>
        <sz val="12"/>
        <color rgb="FFD50B52"/>
        <rFont val="Tahoma"/>
        <family val="2"/>
      </rPr>
      <t xml:space="preserve"> plus souvent rencontrée (colonne Y)</t>
    </r>
  </si>
  <si>
    <r>
      <rPr>
        <b/>
        <sz val="12"/>
        <color rgb="FFD50B52"/>
        <rFont val="Tahoma"/>
        <family val="2"/>
      </rPr>
      <t>Colonne Y :</t>
    </r>
    <r>
      <rPr>
        <sz val="12"/>
        <color rgb="FFD50B52"/>
        <rFont val="Tahoma"/>
        <family val="2"/>
      </rPr>
      <t xml:space="preserve"> Si oui il s'agit d'une protection collective</t>
    </r>
  </si>
  <si>
    <r>
      <rPr>
        <b/>
        <sz val="12"/>
        <color rgb="FFD50B52"/>
        <rFont val="Tahoma"/>
        <family val="2"/>
      </rPr>
      <t xml:space="preserve">Colonne X </t>
    </r>
    <r>
      <rPr>
        <sz val="12"/>
        <color rgb="FFD50B52"/>
        <rFont val="Tahoma"/>
        <family val="2"/>
      </rPr>
      <t>: Procédé</t>
    </r>
  </si>
  <si>
    <r>
      <rPr>
        <b/>
        <sz val="12"/>
        <color rgb="FFD50B52"/>
        <rFont val="Tahoma"/>
        <family val="2"/>
      </rPr>
      <t>Colonne V :</t>
    </r>
    <r>
      <rPr>
        <sz val="12"/>
        <color rgb="FFD50B52"/>
        <rFont val="Tahoma"/>
        <family val="2"/>
      </rPr>
      <t xml:space="preserve"> Usage</t>
    </r>
  </si>
  <si>
    <r>
      <rPr>
        <b/>
        <sz val="12"/>
        <color rgb="FFD50B52"/>
        <rFont val="Tahoma"/>
        <family val="2"/>
      </rPr>
      <t xml:space="preserve">Colonne U : </t>
    </r>
    <r>
      <rPr>
        <sz val="12"/>
        <color rgb="FFD50B52"/>
        <rFont val="Tahoma"/>
        <family val="2"/>
      </rPr>
      <t>Périodicité d'utilisation</t>
    </r>
  </si>
  <si>
    <r>
      <rPr>
        <b/>
        <sz val="12"/>
        <color rgb="FFD50B52"/>
        <rFont val="Tahoma"/>
        <family val="2"/>
      </rPr>
      <t>Colonne T :</t>
    </r>
    <r>
      <rPr>
        <sz val="12"/>
        <color rgb="FFD50B52"/>
        <rFont val="Tahoma"/>
        <family val="2"/>
      </rPr>
      <t xml:space="preserve"> Volume des produits </t>
    </r>
  </si>
  <si>
    <r>
      <t xml:space="preserve">• d'identifier la présence de </t>
    </r>
    <r>
      <rPr>
        <b/>
        <sz val="12"/>
        <color rgb="FF4D4D4D"/>
        <rFont val="Tahoma"/>
        <family val="2"/>
      </rPr>
      <t>produit CMR</t>
    </r>
    <r>
      <rPr>
        <sz val="12"/>
        <color rgb="FF4D4D4D"/>
        <rFont val="Tahoma"/>
        <family val="2"/>
      </rPr>
      <t xml:space="preserve">
(colonne AV)</t>
    </r>
  </si>
  <si>
    <r>
      <t>• d'identifier</t>
    </r>
    <r>
      <rPr>
        <b/>
        <sz val="12"/>
        <color rgb="FF4D4D4D"/>
        <rFont val="Tahoma"/>
        <family val="2"/>
      </rPr>
      <t xml:space="preserve"> la nature de l'exposition</t>
    </r>
    <r>
      <rPr>
        <sz val="12"/>
        <color rgb="FF4D4D4D"/>
        <rFont val="Tahoma"/>
        <family val="2"/>
      </rPr>
      <t xml:space="preserve">
(colonne AV)</t>
    </r>
  </si>
  <si>
    <t>Colonne AV PRODUIT CMR</t>
  </si>
  <si>
    <t>Colonne  AW</t>
  </si>
  <si>
    <t>Colonne  BA</t>
  </si>
  <si>
    <t>Colonne  BE</t>
  </si>
  <si>
    <t>Yeux</t>
  </si>
  <si>
    <t>Ingestion</t>
  </si>
  <si>
    <t>Yeux / Ingestion</t>
  </si>
  <si>
    <r>
      <t xml:space="preserve">• de visualiser le </t>
    </r>
    <r>
      <rPr>
        <b/>
        <sz val="12"/>
        <rFont val="Tahoma"/>
        <family val="2"/>
      </rPr>
      <t>niveau du Risque Chimique</t>
    </r>
    <r>
      <rPr>
        <sz val="12"/>
        <color rgb="FF4D4D4D"/>
        <rFont val="Tahoma"/>
        <family val="2"/>
      </rPr>
      <t xml:space="preserve"> par produit</t>
    </r>
  </si>
  <si>
    <t>Colonne AX</t>
  </si>
  <si>
    <r>
      <t>• de visualiser si le produit dispose d'une</t>
    </r>
    <r>
      <rPr>
        <b/>
        <sz val="12"/>
        <color rgb="FF4D4D4D"/>
        <rFont val="Tahoma"/>
        <family val="2"/>
      </rPr>
      <t xml:space="preserve"> classe de danger</t>
    </r>
    <r>
      <rPr>
        <sz val="12"/>
        <color rgb="FF4D4D4D"/>
        <rFont val="Tahoma"/>
        <family val="2"/>
      </rPr>
      <t xml:space="preserve"> appartenant à l'arrêté du 30 décembre 2015 (colonne CH) - Entre dans le champ de la Pénibilité (voir le guide d'interprétation)</t>
    </r>
  </si>
  <si>
    <t>Colonne AY</t>
  </si>
  <si>
    <t>Colonne BB et BC</t>
  </si>
  <si>
    <t>Colonne BE</t>
  </si>
  <si>
    <t>En consultant les FT et  FDS des produits, Rubriques 1,2,8 et 9 des produits de l'entreprise :</t>
  </si>
  <si>
    <t>ETAPE 4</t>
  </si>
  <si>
    <t>ETAPE 5</t>
  </si>
  <si>
    <t>Colonne AZ</t>
  </si>
  <si>
    <t>Colonne BD</t>
  </si>
  <si>
    <t>Colonne BG</t>
  </si>
  <si>
    <r>
      <t>• d'évaluer par nature d'exposition</t>
    </r>
    <r>
      <rPr>
        <b/>
        <sz val="12"/>
        <color rgb="FF4D4D4D"/>
        <rFont val="Tahoma"/>
        <family val="2"/>
      </rPr>
      <t xml:space="preserve"> si les EPIs préconisés par la FDS et retenus sont portés</t>
    </r>
    <r>
      <rPr>
        <sz val="12"/>
        <color rgb="FF4D4D4D"/>
        <rFont val="Tahoma"/>
        <family val="2"/>
      </rPr>
      <t xml:space="preserve"> </t>
    </r>
    <r>
      <rPr>
        <b/>
        <sz val="12"/>
        <color theme="7"/>
        <rFont val="Tahoma"/>
        <family val="2"/>
      </rPr>
      <t>si la cellule est blanche</t>
    </r>
  </si>
  <si>
    <r>
      <t>• de compléter par nature d'exposition</t>
    </r>
    <r>
      <rPr>
        <b/>
        <sz val="12"/>
        <color rgb="FF4D4D4D"/>
        <rFont val="Tahoma"/>
        <family val="2"/>
      </rPr>
      <t xml:space="preserve"> les EPIs préconisés par la FDS et retenus</t>
    </r>
    <r>
      <rPr>
        <sz val="12"/>
        <color rgb="FF4D4D4D"/>
        <rFont val="Tahoma"/>
        <family val="2"/>
      </rPr>
      <t xml:space="preserve"> - Rubrique 8 </t>
    </r>
    <r>
      <rPr>
        <b/>
        <sz val="12"/>
        <color theme="7"/>
        <rFont val="Tahoma"/>
        <family val="2"/>
      </rPr>
      <t>si la cellule est blanche</t>
    </r>
  </si>
  <si>
    <t>Il est alors possible de connaitre la nature des expositions et de compléter si besoin des mesures de prévention préconisées par le fournisseur</t>
  </si>
  <si>
    <t>Label Ecologique</t>
  </si>
  <si>
    <t>Saisir</t>
  </si>
  <si>
    <t>Liste déroulante</t>
  </si>
  <si>
    <t>Résultat</t>
  </si>
  <si>
    <t>Saisir si besoin</t>
  </si>
  <si>
    <r>
      <t xml:space="preserve">Dans la colonne </t>
    </r>
    <r>
      <rPr>
        <b/>
        <sz val="12"/>
        <color rgb="FF95C120"/>
        <rFont val="Tahoma"/>
        <family val="2"/>
      </rPr>
      <t>Point éclair en °C</t>
    </r>
    <r>
      <rPr>
        <sz val="12"/>
        <color rgb="FF95C120"/>
        <rFont val="Tahoma"/>
        <family val="2"/>
      </rPr>
      <t>, saisir une température ou Non concerné ou Pas disponible (Colonne R)</t>
    </r>
  </si>
  <si>
    <t>Saisir une température ou Non concerné ou Pas disponible</t>
  </si>
  <si>
    <r>
      <t xml:space="preserve">Dans la colonne </t>
    </r>
    <r>
      <rPr>
        <b/>
        <sz val="12"/>
        <color rgb="FF95C120"/>
        <rFont val="Tahoma"/>
        <family val="2"/>
      </rPr>
      <t>Pression de vapeur</t>
    </r>
    <r>
      <rPr>
        <sz val="12"/>
        <color rgb="FF95C120"/>
        <rFont val="Tahoma"/>
        <family val="2"/>
      </rPr>
      <t xml:space="preserve"> (50°C), saisir la valeur ou Non concerné ou Pas disponible (Colonne S)</t>
    </r>
  </si>
  <si>
    <t xml:space="preserve"> Saisir la valeur ou Non concerné ou Pas disponible</t>
  </si>
  <si>
    <t>Exemple</t>
  </si>
  <si>
    <t>Détartrant</t>
  </si>
  <si>
    <t>YYY</t>
  </si>
  <si>
    <t>Mention de 
Danger 1</t>
  </si>
  <si>
    <t>Mention de 
Danger 2</t>
  </si>
  <si>
    <t>Mention de 
Danger 3</t>
  </si>
  <si>
    <t>Mention de 
Danger 4</t>
  </si>
  <si>
    <t>Volume de produits en Litres par an</t>
  </si>
  <si>
    <t>Autres EPI ou vêtements de travail préconisés par la FDS et retenus</t>
  </si>
  <si>
    <t>EPI (types de gants préconisés par la FDS et retenus Vinyle, nitrile, …</t>
  </si>
  <si>
    <t>EPIs préconisés par la FDS et retenus (type de filtre)</t>
  </si>
  <si>
    <r>
      <t xml:space="preserve">Saisir </t>
    </r>
    <r>
      <rPr>
        <b/>
        <sz val="12"/>
        <color theme="1"/>
        <rFont val="Tahoma"/>
        <family val="2"/>
      </rPr>
      <t>la</t>
    </r>
    <r>
      <rPr>
        <sz val="12"/>
        <color theme="1"/>
        <rFont val="Tahoma"/>
        <family val="2"/>
      </rPr>
      <t xml:space="preserve"> ou </t>
    </r>
    <r>
      <rPr>
        <b/>
        <sz val="12"/>
        <color theme="1"/>
        <rFont val="Tahoma"/>
        <family val="2"/>
      </rPr>
      <t xml:space="preserve">les mentions de danger H </t>
    </r>
    <r>
      <rPr>
        <sz val="12"/>
        <color theme="1"/>
        <rFont val="Tahoma"/>
        <family val="2"/>
      </rPr>
      <t>- Une mention par colonne : 4 mentions maximum (colonnes L à 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</si>
</sst>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7" x14ac:knownFonts="1">
    <font>
      <sz val="11"/>
      <color theme="1"/>
      <name val="Century Gothic"/>
      <family val="2"/>
      <scheme val="minor"/>
    </font>
    <font>
      <b/>
      <sz val="8"/>
      <color indexed="81"/>
      <name val="Tahoma"/>
      <family val="2"/>
    </font>
    <font>
      <sz val="8"/>
      <color indexed="81"/>
      <name val="Tahoma"/>
      <family val="2"/>
    </font>
    <font>
      <b/>
      <sz val="11"/>
      <color theme="1"/>
      <name val="Century Gothic"/>
      <family val="2"/>
      <scheme val="minor"/>
    </font>
    <font>
      <sz val="11"/>
      <color rgb="FF95C120"/>
      <name val="Century Gothic"/>
      <family val="2"/>
      <scheme val="minor"/>
    </font>
    <font>
      <sz val="11"/>
      <color rgb="FFE5A101"/>
      <name val="Century Gothic"/>
      <family val="2"/>
      <scheme val="minor"/>
    </font>
    <font>
      <b/>
      <sz val="11"/>
      <color rgb="FF1F70B7"/>
      <name val="Century Gothic"/>
      <family val="2"/>
      <scheme val="minor"/>
    </font>
    <font>
      <sz val="11"/>
      <color theme="1"/>
      <name val="Arial"/>
      <family val="2"/>
    </font>
    <font>
      <b/>
      <sz val="11"/>
      <color theme="1"/>
      <name val="Arial"/>
      <family val="2"/>
    </font>
    <font>
      <b/>
      <sz val="11"/>
      <color rgb="FFE5A101"/>
      <name val="Century Gothic"/>
      <family val="2"/>
      <scheme val="minor"/>
    </font>
    <font>
      <sz val="9"/>
      <color rgb="FFE5A101"/>
      <name val="Century Gothic"/>
      <family val="2"/>
      <scheme val="minor"/>
    </font>
    <font>
      <b/>
      <sz val="11"/>
      <color rgb="FF95C120"/>
      <name val="Century Gothic"/>
      <family val="2"/>
      <scheme val="minor"/>
    </font>
    <font>
      <b/>
      <sz val="25"/>
      <color rgb="FF95C120"/>
      <name val="Century Gothic"/>
      <family val="2"/>
      <scheme val="minor"/>
    </font>
    <font>
      <b/>
      <sz val="25"/>
      <color rgb="FFE5A101"/>
      <name val="Century Gothic"/>
      <family val="2"/>
      <scheme val="minor"/>
    </font>
    <font>
      <sz val="11"/>
      <color rgb="FFD50B52"/>
      <name val="Century Gothic"/>
      <family val="2"/>
      <scheme val="major"/>
    </font>
    <font>
      <b/>
      <sz val="25"/>
      <color rgb="FFD50B52"/>
      <name val="Century Gothic"/>
      <family val="2"/>
      <scheme val="major"/>
    </font>
    <font>
      <sz val="25"/>
      <color rgb="FFD50B52"/>
      <name val="Century Gothic"/>
      <family val="2"/>
      <scheme val="major"/>
    </font>
    <font>
      <b/>
      <sz val="10"/>
      <color theme="0"/>
      <name val="Century Gothic"/>
      <family val="2"/>
      <scheme val="major"/>
    </font>
    <font>
      <b/>
      <sz val="10"/>
      <color rgb="FFD50B52"/>
      <name val="Century Gothic"/>
      <family val="2"/>
      <scheme val="major"/>
    </font>
    <font>
      <b/>
      <sz val="10"/>
      <color theme="0"/>
      <name val="Century Gothic"/>
      <family val="2"/>
    </font>
    <font>
      <b/>
      <sz val="8"/>
      <color theme="0"/>
      <name val="Century Gothic"/>
      <family val="2"/>
    </font>
    <font>
      <sz val="9"/>
      <color rgb="FFD50B52"/>
      <name val="Century Gothic"/>
      <family val="2"/>
    </font>
    <font>
      <sz val="8"/>
      <color rgb="FFD50B52"/>
      <name val="Century Gothic"/>
      <family val="2"/>
    </font>
    <font>
      <sz val="10"/>
      <color rgb="FFD50B52"/>
      <name val="Century Gothic"/>
      <family val="2"/>
      <scheme val="major"/>
    </font>
    <font>
      <u/>
      <sz val="11"/>
      <color theme="10"/>
      <name val="Century Gothic"/>
      <family val="2"/>
      <scheme val="minor"/>
    </font>
    <font>
      <b/>
      <sz val="9"/>
      <color indexed="81"/>
      <name val="Tahoma"/>
      <family val="2"/>
    </font>
    <font>
      <sz val="11"/>
      <color theme="1"/>
      <name val="Tahoma"/>
      <family val="2"/>
    </font>
    <font>
      <sz val="11"/>
      <name val="Tahoma"/>
      <family val="2"/>
    </font>
    <font>
      <sz val="14"/>
      <name val="Tahoma"/>
      <family val="2"/>
    </font>
    <font>
      <b/>
      <sz val="11"/>
      <color theme="0"/>
      <name val="Tahoma"/>
      <family val="2"/>
    </font>
    <font>
      <sz val="8"/>
      <name val="Tahoma"/>
      <family val="2"/>
    </font>
    <font>
      <sz val="12"/>
      <color theme="1"/>
      <name val="Tahoma"/>
      <family val="2"/>
    </font>
    <font>
      <b/>
      <sz val="12"/>
      <color theme="0"/>
      <name val="Tahoma"/>
      <family val="2"/>
    </font>
    <font>
      <sz val="12"/>
      <name val="Tahoma"/>
      <family val="2"/>
    </font>
    <font>
      <b/>
      <sz val="12"/>
      <name val="Tahoma"/>
      <family val="2"/>
    </font>
    <font>
      <sz val="12"/>
      <color theme="3" tint="0.39997558519241921"/>
      <name val="Tahoma"/>
      <family val="2"/>
    </font>
    <font>
      <b/>
      <sz val="12"/>
      <color indexed="62"/>
      <name val="Tahoma"/>
      <family val="2"/>
    </font>
    <font>
      <sz val="12"/>
      <color indexed="62"/>
      <name val="Tahoma"/>
      <family val="2"/>
    </font>
    <font>
      <b/>
      <sz val="12"/>
      <color indexed="10"/>
      <name val="Tahoma"/>
      <family val="2"/>
    </font>
    <font>
      <sz val="12"/>
      <color rgb="FF1F70B7"/>
      <name val="Tahoma"/>
      <family val="2"/>
    </font>
    <font>
      <sz val="12"/>
      <color theme="0" tint="-0.499984740745262"/>
      <name val="Tahoma"/>
      <family val="2"/>
    </font>
    <font>
      <sz val="12"/>
      <color rgb="FF95C120"/>
      <name val="Tahoma"/>
      <family val="2"/>
    </font>
    <font>
      <b/>
      <sz val="12"/>
      <color indexed="50"/>
      <name val="Tahoma"/>
      <family val="2"/>
    </font>
    <font>
      <sz val="12"/>
      <color indexed="50"/>
      <name val="Tahoma"/>
      <family val="2"/>
    </font>
    <font>
      <sz val="12"/>
      <color rgb="FFD50B52"/>
      <name val="Tahoma"/>
      <family val="2"/>
    </font>
    <font>
      <sz val="12"/>
      <color rgb="FF4D4D4D"/>
      <name val="Tahoma"/>
      <family val="2"/>
    </font>
    <font>
      <b/>
      <sz val="12"/>
      <color rgb="FF38A8E0"/>
      <name val="Tahoma"/>
      <family val="2"/>
    </font>
    <font>
      <sz val="20"/>
      <color theme="1"/>
      <name val="Tahoma"/>
      <family val="2"/>
    </font>
    <font>
      <u/>
      <sz val="11"/>
      <name val="Century Gothic"/>
      <family val="2"/>
      <scheme val="minor"/>
    </font>
    <font>
      <sz val="14"/>
      <color theme="1"/>
      <name val="Tahoma"/>
      <family val="2"/>
    </font>
    <font>
      <b/>
      <sz val="25"/>
      <color theme="1"/>
      <name val="Tahoma"/>
      <family val="2"/>
    </font>
    <font>
      <sz val="25"/>
      <color theme="1"/>
      <name val="Tahoma"/>
      <family val="2"/>
    </font>
    <font>
      <sz val="25"/>
      <color rgb="FF38A8E0"/>
      <name val="Tahoma"/>
      <family val="2"/>
    </font>
    <font>
      <sz val="11"/>
      <color rgb="FFD50B52"/>
      <name val="Tahoma"/>
      <family val="2"/>
    </font>
    <font>
      <sz val="11"/>
      <color theme="0" tint="-0.499984740745262"/>
      <name val="Tahoma"/>
      <family val="2"/>
    </font>
    <font>
      <sz val="11"/>
      <color rgb="FF38A8E0"/>
      <name val="Tahoma"/>
      <family val="2"/>
    </font>
    <font>
      <sz val="11"/>
      <color rgb="FF4D4D4D"/>
      <name val="Tahoma"/>
      <family val="2"/>
    </font>
    <font>
      <sz val="14"/>
      <color rgb="FF38A8E0"/>
      <name val="Tahoma"/>
      <family val="2"/>
    </font>
    <font>
      <sz val="14"/>
      <color rgb="FFD50B52"/>
      <name val="Tahoma"/>
      <family val="2"/>
    </font>
    <font>
      <sz val="14"/>
      <color rgb="FF4D4D4D"/>
      <name val="Tahoma"/>
      <family val="2"/>
    </font>
    <font>
      <b/>
      <sz val="11"/>
      <color rgb="FFD50B52"/>
      <name val="Tahoma"/>
      <family val="2"/>
    </font>
    <font>
      <b/>
      <sz val="11"/>
      <color theme="0" tint="-0.499984740745262"/>
      <name val="Tahoma"/>
      <family val="2"/>
    </font>
    <font>
      <sz val="12"/>
      <color theme="0"/>
      <name val="Tahoma"/>
      <family val="2"/>
    </font>
    <font>
      <sz val="11"/>
      <color theme="0"/>
      <name val="Tahoma"/>
      <family val="2"/>
    </font>
    <font>
      <b/>
      <sz val="11"/>
      <color theme="1"/>
      <name val="Tahoma"/>
      <family val="2"/>
    </font>
    <font>
      <sz val="8"/>
      <color theme="1"/>
      <name val="Tahoma"/>
      <family val="2"/>
    </font>
    <font>
      <b/>
      <sz val="8"/>
      <color theme="1"/>
      <name val="Tahoma"/>
      <family val="2"/>
    </font>
    <font>
      <sz val="11"/>
      <color theme="2"/>
      <name val="Tahoma"/>
      <family val="2"/>
    </font>
    <font>
      <b/>
      <sz val="11"/>
      <color rgb="FF4D4D4D"/>
      <name val="Tahoma"/>
      <family val="2"/>
    </font>
    <font>
      <i/>
      <sz val="12"/>
      <name val="Tahoma"/>
      <family val="2"/>
    </font>
    <font>
      <b/>
      <sz val="12"/>
      <color theme="1"/>
      <name val="Tahoma"/>
      <family val="2"/>
    </font>
    <font>
      <sz val="12"/>
      <color rgb="FF00B0F0"/>
      <name val="Tahoma"/>
      <family val="2"/>
    </font>
    <font>
      <b/>
      <sz val="12"/>
      <color rgb="FF00B0F0"/>
      <name val="Tahoma"/>
      <family val="2"/>
    </font>
    <font>
      <b/>
      <sz val="12"/>
      <color rgb="FFD50B52"/>
      <name val="Tahoma"/>
      <family val="2"/>
    </font>
    <font>
      <b/>
      <sz val="12"/>
      <color rgb="FF4D4D4D"/>
      <name val="Tahoma"/>
      <family val="2"/>
    </font>
    <font>
      <b/>
      <sz val="11"/>
      <color theme="2"/>
      <name val="Tahoma"/>
      <family val="2"/>
    </font>
    <font>
      <i/>
      <sz val="12"/>
      <color rgb="FFD50B52"/>
      <name val="Tahoma"/>
      <family val="2"/>
    </font>
    <font>
      <sz val="8"/>
      <name val="Century Gothic"/>
      <family val="2"/>
      <scheme val="minor"/>
    </font>
    <font>
      <b/>
      <vertAlign val="superscript"/>
      <sz val="12"/>
      <name val="Tahoma"/>
      <family val="2"/>
    </font>
    <font>
      <b/>
      <sz val="11"/>
      <name val="Tahoma"/>
      <family val="2"/>
    </font>
    <font>
      <b/>
      <sz val="11"/>
      <color theme="2" tint="-0.499984740745262"/>
      <name val="Tahoma"/>
      <family val="2"/>
    </font>
    <font>
      <b/>
      <sz val="16"/>
      <color theme="0"/>
      <name val="Tahoma"/>
      <family val="2"/>
    </font>
    <font>
      <b/>
      <sz val="11"/>
      <color theme="4"/>
      <name val="Tahoma"/>
      <family val="2"/>
    </font>
    <font>
      <b/>
      <u/>
      <sz val="11"/>
      <name val="Century Gothic"/>
      <family val="2"/>
      <scheme val="minor"/>
    </font>
    <font>
      <b/>
      <u/>
      <sz val="11"/>
      <name val="Tahoma"/>
      <family val="2"/>
    </font>
    <font>
      <b/>
      <sz val="12"/>
      <color rgb="FFFF0000"/>
      <name val="Tahoma"/>
      <family val="2"/>
    </font>
    <font>
      <b/>
      <sz val="12"/>
      <color rgb="FF95C120"/>
      <name val="Tahoma"/>
      <family val="2"/>
    </font>
    <font>
      <b/>
      <sz val="12"/>
      <color rgb="FF99CC00"/>
      <name val="Tahoma"/>
      <family val="2"/>
    </font>
    <font>
      <sz val="10"/>
      <color rgb="FF4D4D4D"/>
      <name val="Tahoma"/>
      <family val="2"/>
    </font>
    <font>
      <b/>
      <sz val="25"/>
      <color rgb="FF95C120"/>
      <name val="Tahoma"/>
      <family val="2"/>
    </font>
    <font>
      <b/>
      <sz val="11"/>
      <color rgb="FF95C120"/>
      <name val="Tahoma"/>
      <family val="2"/>
    </font>
    <font>
      <b/>
      <sz val="14"/>
      <color rgb="FF95C120"/>
      <name val="Tahoma"/>
      <family val="2"/>
    </font>
    <font>
      <b/>
      <sz val="12"/>
      <color theme="7"/>
      <name val="Tahoma"/>
      <family val="2"/>
    </font>
    <font>
      <b/>
      <sz val="9"/>
      <color indexed="81"/>
      <name val="Tahoma"/>
      <charset val="1"/>
    </font>
    <font>
      <b/>
      <sz val="18"/>
      <color theme="0"/>
      <name val="Tahoma"/>
      <family val="2"/>
    </font>
    <font>
      <i/>
      <sz val="9"/>
      <color theme="0" tint="-0.499984740745262"/>
      <name val="Tahoma"/>
      <family val="2"/>
    </font>
    <font>
      <b/>
      <i/>
      <sz val="9"/>
      <name val="Tahoma"/>
      <family val="2"/>
    </font>
  </fonts>
  <fills count="19">
    <fill>
      <patternFill patternType="none"/>
    </fill>
    <fill>
      <patternFill patternType="gray125"/>
    </fill>
    <fill>
      <patternFill patternType="solid">
        <fgColor theme="0"/>
        <bgColor indexed="64"/>
      </patternFill>
    </fill>
    <fill>
      <patternFill patternType="solid">
        <fgColor rgb="FFD50B52"/>
        <bgColor indexed="64"/>
      </patternFill>
    </fill>
    <fill>
      <patternFill patternType="solid">
        <fgColor rgb="FF38A8E0"/>
        <bgColor indexed="64"/>
      </patternFill>
    </fill>
    <fill>
      <patternFill patternType="solid">
        <fgColor theme="8" tint="0.79998168889431442"/>
        <bgColor indexed="64"/>
      </patternFill>
    </fill>
    <fill>
      <patternFill patternType="solid">
        <fgColor rgb="FF95C120"/>
        <bgColor indexed="64"/>
      </patternFill>
    </fill>
    <fill>
      <patternFill patternType="solid">
        <fgColor rgb="FF4D4D4D"/>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1"/>
        <bgColor indexed="64"/>
      </patternFill>
    </fill>
    <fill>
      <patternFill patternType="solid">
        <fgColor rgb="FF00B0F0"/>
        <bgColor indexed="64"/>
      </patternFill>
    </fill>
    <fill>
      <patternFill patternType="solid">
        <fgColor theme="7"/>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gray125">
        <bgColor rgb="FFE8E8E8"/>
      </patternFill>
    </fill>
  </fills>
  <borders count="10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uble">
        <color rgb="FF1F70B7"/>
      </bottom>
      <diagonal/>
    </border>
    <border>
      <left/>
      <right/>
      <top/>
      <bottom style="thin">
        <color rgb="FF1F70B7"/>
      </bottom>
      <diagonal/>
    </border>
    <border>
      <left/>
      <right/>
      <top/>
      <bottom style="double">
        <color rgb="FFFFC000"/>
      </bottom>
      <diagonal/>
    </border>
    <border>
      <left/>
      <right/>
      <top/>
      <bottom style="double">
        <color rgb="FF95C120"/>
      </bottom>
      <diagonal/>
    </border>
    <border>
      <left/>
      <right/>
      <top/>
      <bottom style="thick">
        <color rgb="FF1F70B7"/>
      </bottom>
      <diagonal/>
    </border>
    <border>
      <left/>
      <right/>
      <top/>
      <bottom style="thin">
        <color rgb="FF95C120"/>
      </bottom>
      <diagonal/>
    </border>
    <border>
      <left/>
      <right/>
      <top style="thin">
        <color rgb="FF95C120"/>
      </top>
      <bottom style="thick">
        <color rgb="FF95C120"/>
      </bottom>
      <diagonal/>
    </border>
    <border>
      <left/>
      <right/>
      <top/>
      <bottom style="thin">
        <color rgb="FFE5A101"/>
      </bottom>
      <diagonal/>
    </border>
    <border>
      <left/>
      <right/>
      <top style="thin">
        <color rgb="FFE5A101"/>
      </top>
      <bottom style="thick">
        <color rgb="FFE5A101"/>
      </bottom>
      <diagonal/>
    </border>
    <border>
      <left style="hair">
        <color rgb="FFD50B52"/>
      </left>
      <right/>
      <top/>
      <bottom/>
      <diagonal/>
    </border>
    <border>
      <left/>
      <right style="hair">
        <color rgb="FFD50B52"/>
      </right>
      <top/>
      <bottom/>
      <diagonal/>
    </border>
    <border>
      <left/>
      <right/>
      <top/>
      <bottom style="thin">
        <color theme="0" tint="-0.499984740745262"/>
      </bottom>
      <diagonal/>
    </border>
    <border>
      <left/>
      <right/>
      <top style="thin">
        <color rgb="FF1F70B7"/>
      </top>
      <bottom style="thick">
        <color rgb="FFD50B52"/>
      </bottom>
      <diagonal/>
    </border>
    <border>
      <left/>
      <right/>
      <top style="double">
        <color rgb="FFD50B52"/>
      </top>
      <bottom style="thin">
        <color rgb="FFD50B52"/>
      </bottom>
      <diagonal/>
    </border>
    <border>
      <left/>
      <right/>
      <top/>
      <bottom style="thin">
        <color rgb="FF38A8E0"/>
      </bottom>
      <diagonal/>
    </border>
    <border>
      <left/>
      <right/>
      <top/>
      <bottom style="double">
        <color rgb="FFC00000"/>
      </bottom>
      <diagonal/>
    </border>
    <border>
      <left style="hair">
        <color rgb="FF38A8E0"/>
      </left>
      <right/>
      <top/>
      <bottom/>
      <diagonal/>
    </border>
    <border>
      <left/>
      <right style="hair">
        <color rgb="FF38A8E0"/>
      </right>
      <top/>
      <bottom/>
      <diagonal/>
    </border>
    <border>
      <left/>
      <right/>
      <top/>
      <bottom style="double">
        <color rgb="FFD50B52"/>
      </bottom>
      <diagonal/>
    </border>
    <border>
      <left style="hair">
        <color rgb="FFD50B52"/>
      </left>
      <right/>
      <top/>
      <bottom style="hair">
        <color rgb="FFD50B52"/>
      </bottom>
      <diagonal/>
    </border>
    <border>
      <left/>
      <right/>
      <top/>
      <bottom style="hair">
        <color rgb="FFD50B52"/>
      </bottom>
      <diagonal/>
    </border>
    <border>
      <left/>
      <right style="hair">
        <color rgb="FFD50B52"/>
      </right>
      <top/>
      <bottom style="hair">
        <color rgb="FFD50B52"/>
      </bottom>
      <diagonal/>
    </border>
    <border>
      <left style="hair">
        <color rgb="FFD50B52"/>
      </left>
      <right/>
      <top style="hair">
        <color rgb="FFD50B52"/>
      </top>
      <bottom/>
      <diagonal/>
    </border>
    <border>
      <left/>
      <right/>
      <top style="hair">
        <color rgb="FFD50B52"/>
      </top>
      <bottom/>
      <diagonal/>
    </border>
    <border>
      <left/>
      <right style="hair">
        <color rgb="FFD50B52"/>
      </right>
      <top style="hair">
        <color rgb="FFD50B52"/>
      </top>
      <bottom/>
      <diagonal/>
    </border>
    <border>
      <left style="hair">
        <color rgb="FF38A8E0"/>
      </left>
      <right/>
      <top style="hair">
        <color rgb="FF38A8E0"/>
      </top>
      <bottom/>
      <diagonal/>
    </border>
    <border>
      <left/>
      <right/>
      <top style="hair">
        <color rgb="FF38A8E0"/>
      </top>
      <bottom/>
      <diagonal/>
    </border>
    <border>
      <left/>
      <right style="hair">
        <color rgb="FF38A8E0"/>
      </right>
      <top style="hair">
        <color rgb="FF38A8E0"/>
      </top>
      <bottom/>
      <diagonal/>
    </border>
    <border>
      <left style="hair">
        <color rgb="FF38A8E0"/>
      </left>
      <right/>
      <top/>
      <bottom style="hair">
        <color rgb="FF38A8E0"/>
      </bottom>
      <diagonal/>
    </border>
    <border>
      <left/>
      <right/>
      <top/>
      <bottom style="hair">
        <color rgb="FF38A8E0"/>
      </bottom>
      <diagonal/>
    </border>
    <border>
      <left/>
      <right style="hair">
        <color rgb="FF38A8E0"/>
      </right>
      <top/>
      <bottom style="hair">
        <color rgb="FF38A8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right style="thick">
        <color theme="0"/>
      </right>
      <top/>
      <bottom style="thick">
        <color theme="0"/>
      </bottom>
      <diagonal/>
    </border>
    <border>
      <left style="thick">
        <color theme="0"/>
      </left>
      <right/>
      <top/>
      <bottom style="thick">
        <color theme="0"/>
      </bottom>
      <diagonal/>
    </border>
    <border>
      <left style="hair">
        <color theme="2"/>
      </left>
      <right/>
      <top/>
      <bottom/>
      <diagonal/>
    </border>
    <border>
      <left/>
      <right style="hair">
        <color theme="2"/>
      </right>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rgb="FF1F70B7"/>
      </left>
      <right style="hair">
        <color rgb="FF1F70B7"/>
      </right>
      <top style="hair">
        <color rgb="FF1F70B7"/>
      </top>
      <bottom/>
      <diagonal/>
    </border>
    <border>
      <left style="hair">
        <color rgb="FF1F70B7"/>
      </left>
      <right style="hair">
        <color rgb="FF1F70B7"/>
      </right>
      <top/>
      <bottom/>
      <diagonal/>
    </border>
    <border>
      <left style="hair">
        <color rgb="FF1F70B7"/>
      </left>
      <right style="hair">
        <color rgb="FF1F70B7"/>
      </right>
      <top/>
      <bottom style="hair">
        <color rgb="FF1F70B7"/>
      </bottom>
      <diagonal/>
    </border>
    <border>
      <left style="hair">
        <color rgb="FF95C120"/>
      </left>
      <right style="hair">
        <color rgb="FF95C120"/>
      </right>
      <top style="hair">
        <color rgb="FF95C120"/>
      </top>
      <bottom/>
      <diagonal/>
    </border>
    <border>
      <left style="hair">
        <color rgb="FF95C120"/>
      </left>
      <right style="hair">
        <color rgb="FF95C120"/>
      </right>
      <top/>
      <bottom/>
      <diagonal/>
    </border>
    <border>
      <left style="hair">
        <color rgb="FF95C120"/>
      </left>
      <right style="hair">
        <color rgb="FF95C120"/>
      </right>
      <top/>
      <bottom style="hair">
        <color rgb="FF95C120"/>
      </bottom>
      <diagonal/>
    </border>
    <border>
      <left style="hair">
        <color rgb="FFD50B52"/>
      </left>
      <right style="hair">
        <color rgb="FFD50B52"/>
      </right>
      <top style="hair">
        <color rgb="FFD50B52"/>
      </top>
      <bottom/>
      <diagonal/>
    </border>
    <border>
      <left style="hair">
        <color rgb="FFD50B52"/>
      </left>
      <right style="hair">
        <color rgb="FFD50B52"/>
      </right>
      <top/>
      <bottom/>
      <diagonal/>
    </border>
    <border>
      <left style="hair">
        <color rgb="FFD50B52"/>
      </left>
      <right style="hair">
        <color rgb="FFD50B52"/>
      </right>
      <top/>
      <bottom style="hair">
        <color rgb="FFD50B52"/>
      </bottom>
      <diagonal/>
    </border>
    <border>
      <left style="hair">
        <color rgb="FF4D4D4D"/>
      </left>
      <right style="hair">
        <color rgb="FF4D4D4D"/>
      </right>
      <top style="hair">
        <color rgb="FF4D4D4D"/>
      </top>
      <bottom/>
      <diagonal/>
    </border>
    <border>
      <left style="hair">
        <color rgb="FF4D4D4D"/>
      </left>
      <right style="hair">
        <color rgb="FF4D4D4D"/>
      </right>
      <top/>
      <bottom/>
      <diagonal/>
    </border>
    <border>
      <left style="hair">
        <color rgb="FF4D4D4D"/>
      </left>
      <right style="hair">
        <color rgb="FF4D4D4D"/>
      </right>
      <top/>
      <bottom style="hair">
        <color rgb="FF4D4D4D"/>
      </bottom>
      <diagonal/>
    </border>
    <border>
      <left style="hair">
        <color rgb="FF00B0F0"/>
      </left>
      <right style="hair">
        <color rgb="FF00B0F0"/>
      </right>
      <top style="hair">
        <color rgb="FF00B0F0"/>
      </top>
      <bottom/>
      <diagonal/>
    </border>
    <border>
      <left style="hair">
        <color rgb="FF00B0F0"/>
      </left>
      <right style="hair">
        <color rgb="FF00B0F0"/>
      </right>
      <top/>
      <bottom/>
      <diagonal/>
    </border>
    <border>
      <left style="hair">
        <color rgb="FF00B0F0"/>
      </left>
      <right style="hair">
        <color rgb="FF00B0F0"/>
      </right>
      <top/>
      <bottom style="hair">
        <color rgb="FF00B0F0"/>
      </bottom>
      <diagonal/>
    </border>
    <border>
      <left/>
      <right/>
      <top/>
      <bottom style="thick">
        <color theme="0"/>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rgb="FF4D4D4D"/>
      </left>
      <right/>
      <top/>
      <bottom/>
      <diagonal/>
    </border>
    <border>
      <left/>
      <right style="hair">
        <color rgb="FF4D4D4D"/>
      </right>
      <top/>
      <bottom/>
      <diagonal/>
    </border>
    <border>
      <left/>
      <right/>
      <top style="hair">
        <color rgb="FF4D4D4D"/>
      </top>
      <bottom/>
      <diagonal/>
    </border>
    <border>
      <left/>
      <right style="hair">
        <color rgb="FF4D4D4D"/>
      </right>
      <top style="hair">
        <color rgb="FF4D4D4D"/>
      </top>
      <bottom/>
      <diagonal/>
    </border>
    <border>
      <left style="hair">
        <color rgb="FF4D4D4D"/>
      </left>
      <right/>
      <top style="hair">
        <color rgb="FF4D4D4D"/>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rgb="FF1F70B7"/>
      </left>
      <right/>
      <top style="hair">
        <color rgb="FF1F70B7"/>
      </top>
      <bottom/>
      <diagonal/>
    </border>
    <border>
      <left/>
      <right/>
      <top style="hair">
        <color rgb="FF1F70B7"/>
      </top>
      <bottom/>
      <diagonal/>
    </border>
    <border>
      <left/>
      <right style="hair">
        <color rgb="FF1F70B7"/>
      </right>
      <top style="hair">
        <color rgb="FF1F70B7"/>
      </top>
      <bottom/>
      <diagonal/>
    </border>
    <border>
      <left style="hair">
        <color rgb="FF1F70B7"/>
      </left>
      <right/>
      <top/>
      <bottom/>
      <diagonal/>
    </border>
    <border>
      <left/>
      <right style="hair">
        <color rgb="FF1F70B7"/>
      </right>
      <top/>
      <bottom/>
      <diagonal/>
    </border>
    <border>
      <left style="hair">
        <color rgb="FF1F70B7"/>
      </left>
      <right/>
      <top/>
      <bottom style="hair">
        <color rgb="FF1F70B7"/>
      </bottom>
      <diagonal/>
    </border>
    <border>
      <left/>
      <right/>
      <top/>
      <bottom style="hair">
        <color rgb="FF1F70B7"/>
      </bottom>
      <diagonal/>
    </border>
    <border>
      <left/>
      <right style="hair">
        <color rgb="FF1F70B7"/>
      </right>
      <top/>
      <bottom style="hair">
        <color rgb="FF1F70B7"/>
      </bottom>
      <diagonal/>
    </border>
    <border>
      <left style="hair">
        <color rgb="FF95C120"/>
      </left>
      <right/>
      <top style="hair">
        <color rgb="FF95C120"/>
      </top>
      <bottom/>
      <diagonal/>
    </border>
    <border>
      <left/>
      <right/>
      <top style="hair">
        <color rgb="FF95C120"/>
      </top>
      <bottom/>
      <diagonal/>
    </border>
    <border>
      <left/>
      <right style="hair">
        <color rgb="FF95C120"/>
      </right>
      <top style="hair">
        <color rgb="FF95C120"/>
      </top>
      <bottom/>
      <diagonal/>
    </border>
    <border>
      <left style="medium">
        <color indexed="64"/>
      </left>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4" fillId="0" borderId="0" applyNumberFormat="0" applyFill="0" applyBorder="0" applyAlignment="0" applyProtection="0"/>
  </cellStyleXfs>
  <cellXfs count="521">
    <xf numFmtId="0" fontId="0" fillId="0" borderId="0" xfId="0"/>
    <xf numFmtId="0" fontId="0" fillId="0" borderId="0" xfId="0" applyAlignment="1" applyProtection="1">
      <alignment horizontal="center" vertical="center"/>
      <protection hidden="1"/>
    </xf>
    <xf numFmtId="1" fontId="0" fillId="0" borderId="0" xfId="0" applyNumberFormat="1" applyAlignment="1" applyProtection="1">
      <alignment horizontal="center" vertical="center"/>
      <protection hidden="1"/>
    </xf>
    <xf numFmtId="0" fontId="0" fillId="0" borderId="0" xfId="0" applyAlignment="1" applyProtection="1">
      <alignment horizontal="center"/>
      <protection hidden="1"/>
    </xf>
    <xf numFmtId="0" fontId="5" fillId="0" borderId="0" xfId="0" applyFont="1" applyProtection="1">
      <protection hidden="1"/>
    </xf>
    <xf numFmtId="0" fontId="3" fillId="0" borderId="0" xfId="0" applyFont="1" applyAlignment="1" applyProtection="1">
      <alignment horizontal="center"/>
      <protection hidden="1"/>
    </xf>
    <xf numFmtId="0" fontId="6" fillId="0" borderId="6" xfId="0" applyFont="1" applyBorder="1" applyAlignment="1" applyProtection="1">
      <alignment horizontal="center"/>
      <protection hidden="1"/>
    </xf>
    <xf numFmtId="0" fontId="3" fillId="0" borderId="6" xfId="0" applyFont="1" applyBorder="1" applyAlignment="1" applyProtection="1">
      <alignment horizontal="center"/>
      <protection hidden="1"/>
    </xf>
    <xf numFmtId="0" fontId="0" fillId="0" borderId="0" xfId="0" applyProtection="1">
      <protection hidden="1"/>
    </xf>
    <xf numFmtId="0" fontId="0" fillId="0" borderId="0" xfId="0" applyAlignment="1" applyProtection="1">
      <alignment horizontal="left"/>
      <protection hidden="1"/>
    </xf>
    <xf numFmtId="1" fontId="0" fillId="0" borderId="0" xfId="0" applyNumberFormat="1" applyAlignment="1" applyProtection="1">
      <alignment horizontal="center"/>
      <protection hidden="1"/>
    </xf>
    <xf numFmtId="0" fontId="7" fillId="0" borderId="0" xfId="0" applyFont="1" applyProtection="1">
      <protection hidden="1"/>
    </xf>
    <xf numFmtId="0" fontId="8" fillId="0" borderId="0" xfId="0" applyFont="1" applyProtection="1">
      <protection hidden="1"/>
    </xf>
    <xf numFmtId="0" fontId="3" fillId="0" borderId="6" xfId="0" applyFont="1" applyBorder="1" applyProtection="1">
      <protection hidden="1"/>
    </xf>
    <xf numFmtId="0" fontId="3" fillId="0" borderId="7" xfId="0" applyFont="1" applyBorder="1" applyProtection="1">
      <protection hidden="1"/>
    </xf>
    <xf numFmtId="0" fontId="8" fillId="0" borderId="7" xfId="0" applyFont="1" applyBorder="1" applyAlignment="1" applyProtection="1">
      <alignment horizontal="center"/>
      <protection hidden="1"/>
    </xf>
    <xf numFmtId="0" fontId="7" fillId="0" borderId="0" xfId="0" applyFont="1" applyAlignment="1" applyProtection="1">
      <alignment horizontal="center"/>
      <protection hidden="1"/>
    </xf>
    <xf numFmtId="0" fontId="8" fillId="0" borderId="0" xfId="0" applyFont="1" applyAlignment="1" applyProtection="1">
      <alignment horizontal="center"/>
      <protection hidden="1"/>
    </xf>
    <xf numFmtId="0" fontId="3" fillId="0" borderId="7" xfId="0" applyFont="1" applyBorder="1" applyAlignment="1" applyProtection="1">
      <alignment horizontal="left" vertical="center"/>
      <protection hidden="1"/>
    </xf>
    <xf numFmtId="0" fontId="3" fillId="0" borderId="7" xfId="0"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left"/>
      <protection hidden="1"/>
    </xf>
    <xf numFmtId="0" fontId="9" fillId="0" borderId="8" xfId="0" applyFont="1" applyBorder="1" applyAlignment="1" applyProtection="1">
      <alignment horizontal="center"/>
      <protection hidden="1"/>
    </xf>
    <xf numFmtId="0" fontId="5" fillId="0" borderId="0" xfId="0" applyFont="1" applyAlignment="1" applyProtection="1">
      <alignment horizontal="center"/>
      <protection hidden="1"/>
    </xf>
    <xf numFmtId="0" fontId="10" fillId="0" borderId="0" xfId="0" applyFont="1" applyAlignment="1" applyProtection="1">
      <alignment horizontal="center" wrapText="1"/>
      <protection hidden="1"/>
    </xf>
    <xf numFmtId="0" fontId="4" fillId="0" borderId="0" xfId="0" applyFont="1" applyAlignment="1" applyProtection="1">
      <alignment wrapText="1"/>
      <protection hidden="1"/>
    </xf>
    <xf numFmtId="0" fontId="4" fillId="0" borderId="0" xfId="0" applyFont="1" applyAlignment="1" applyProtection="1">
      <alignment horizontal="center"/>
      <protection hidden="1"/>
    </xf>
    <xf numFmtId="0" fontId="4" fillId="0" borderId="0" xfId="0" applyFont="1" applyProtection="1">
      <protection hidden="1"/>
    </xf>
    <xf numFmtId="0" fontId="11" fillId="0" borderId="9" xfId="0" applyFont="1" applyBorder="1" applyAlignment="1" applyProtection="1">
      <alignment horizontal="center" vertical="center" wrapText="1"/>
      <protection hidden="1"/>
    </xf>
    <xf numFmtId="0" fontId="4" fillId="0" borderId="11" xfId="0" applyFont="1" applyBorder="1" applyAlignment="1" applyProtection="1">
      <alignment horizontal="center"/>
      <protection hidden="1"/>
    </xf>
    <xf numFmtId="0" fontId="4" fillId="0" borderId="11" xfId="0" applyFont="1" applyBorder="1" applyProtection="1">
      <protection hidden="1"/>
    </xf>
    <xf numFmtId="0" fontId="12" fillId="0" borderId="0" xfId="0" applyFont="1" applyProtection="1">
      <protection hidden="1"/>
    </xf>
    <xf numFmtId="0" fontId="12" fillId="0" borderId="12" xfId="0" applyFont="1" applyBorder="1" applyProtection="1">
      <protection hidden="1"/>
    </xf>
    <xf numFmtId="0" fontId="4" fillId="0" borderId="12" xfId="0" applyFont="1" applyBorder="1" applyAlignment="1" applyProtection="1">
      <alignment horizontal="center"/>
      <protection hidden="1"/>
    </xf>
    <xf numFmtId="0" fontId="4" fillId="0" borderId="12" xfId="0" applyFont="1" applyBorder="1" applyProtection="1">
      <protection hidden="1"/>
    </xf>
    <xf numFmtId="0" fontId="5" fillId="0" borderId="13" xfId="0" applyFont="1" applyBorder="1" applyAlignment="1" applyProtection="1">
      <alignment horizontal="center"/>
      <protection hidden="1"/>
    </xf>
    <xf numFmtId="0" fontId="5" fillId="0" borderId="13" xfId="0" applyFont="1" applyBorder="1" applyProtection="1">
      <protection hidden="1"/>
    </xf>
    <xf numFmtId="0" fontId="13" fillId="0" borderId="14" xfId="0" applyFont="1" applyBorder="1" applyAlignment="1" applyProtection="1">
      <alignment horizontal="left"/>
      <protection hidden="1"/>
    </xf>
    <xf numFmtId="0" fontId="5" fillId="0" borderId="14" xfId="0" applyFont="1" applyBorder="1" applyAlignment="1" applyProtection="1">
      <alignment horizontal="center"/>
      <protection hidden="1"/>
    </xf>
    <xf numFmtId="0" fontId="5" fillId="0" borderId="14" xfId="0" applyFont="1" applyBorder="1" applyProtection="1">
      <protection hidden="1"/>
    </xf>
    <xf numFmtId="0" fontId="14" fillId="0" borderId="0" xfId="0" applyFont="1"/>
    <xf numFmtId="0" fontId="15" fillId="0" borderId="18" xfId="0" applyFont="1" applyBorder="1"/>
    <xf numFmtId="0" fontId="14" fillId="0" borderId="18" xfId="0" applyFont="1" applyBorder="1" applyAlignment="1">
      <alignment horizontal="center"/>
    </xf>
    <xf numFmtId="0" fontId="14" fillId="0" borderId="18" xfId="0" applyFont="1" applyBorder="1"/>
    <xf numFmtId="0" fontId="16" fillId="0" borderId="0" xfId="0" applyFont="1"/>
    <xf numFmtId="0" fontId="14" fillId="0" borderId="0" xfId="0" applyFont="1" applyAlignment="1">
      <alignment horizontal="center"/>
    </xf>
    <xf numFmtId="0" fontId="17" fillId="3" borderId="0" xfId="0" applyFont="1" applyFill="1" applyAlignment="1">
      <alignment horizontal="center" vertical="center" wrapText="1"/>
    </xf>
    <xf numFmtId="0" fontId="18" fillId="2" borderId="19" xfId="0" applyFont="1" applyFill="1" applyBorder="1" applyAlignment="1">
      <alignment horizontal="center"/>
    </xf>
    <xf numFmtId="0" fontId="19" fillId="3" borderId="0" xfId="0" applyFont="1" applyFill="1" applyAlignment="1">
      <alignment horizontal="center" vertical="center" wrapText="1"/>
    </xf>
    <xf numFmtId="0" fontId="20" fillId="3" borderId="0" xfId="0" applyFont="1" applyFill="1" applyAlignment="1">
      <alignment horizontal="center" vertical="center" wrapText="1"/>
    </xf>
    <xf numFmtId="0" fontId="21" fillId="0" borderId="0" xfId="0" applyFont="1" applyAlignment="1">
      <alignment horizontal="justify" vertical="center" wrapText="1"/>
    </xf>
    <xf numFmtId="0" fontId="21" fillId="0" borderId="0" xfId="0" applyFont="1" applyAlignment="1">
      <alignment horizontal="center" vertical="center" wrapText="1"/>
    </xf>
    <xf numFmtId="0" fontId="22" fillId="0" borderId="0" xfId="0" applyFont="1" applyAlignment="1">
      <alignment horizontal="justify" vertical="center" wrapText="1"/>
    </xf>
    <xf numFmtId="0" fontId="21" fillId="5" borderId="0" xfId="0" applyFont="1" applyFill="1" applyAlignment="1">
      <alignment horizontal="justify" vertical="center" wrapText="1"/>
    </xf>
    <xf numFmtId="0" fontId="21" fillId="5" borderId="0" xfId="0" applyFont="1" applyFill="1" applyAlignment="1">
      <alignment horizontal="center" vertical="center" wrapText="1"/>
    </xf>
    <xf numFmtId="0" fontId="14" fillId="5" borderId="0" xfId="0" applyFont="1" applyFill="1"/>
    <xf numFmtId="0" fontId="22" fillId="5" borderId="0" xfId="0" applyFont="1" applyFill="1" applyAlignment="1">
      <alignment horizontal="justify" vertical="center" wrapText="1"/>
    </xf>
    <xf numFmtId="0" fontId="18" fillId="0" borderId="21" xfId="0" applyFont="1" applyBorder="1" applyAlignment="1">
      <alignment horizontal="justify" vertical="center" wrapText="1"/>
    </xf>
    <xf numFmtId="0" fontId="18" fillId="0" borderId="21" xfId="0" applyFont="1" applyBorder="1" applyAlignment="1">
      <alignment horizontal="center"/>
    </xf>
    <xf numFmtId="0" fontId="23" fillId="0" borderId="0" xfId="0" applyFont="1" applyAlignment="1">
      <alignment horizontal="center"/>
    </xf>
    <xf numFmtId="0" fontId="23" fillId="0" borderId="0" xfId="0" applyFont="1"/>
    <xf numFmtId="0" fontId="18" fillId="0" borderId="0" xfId="0" applyFont="1" applyAlignment="1">
      <alignment horizontal="center"/>
    </xf>
    <xf numFmtId="0" fontId="17" fillId="4" borderId="0" xfId="0" applyFont="1" applyFill="1" applyAlignment="1">
      <alignment horizontal="center"/>
    </xf>
    <xf numFmtId="0" fontId="17" fillId="3" borderId="0" xfId="0" applyFont="1" applyFill="1" applyAlignment="1">
      <alignment horizontal="center"/>
    </xf>
    <xf numFmtId="0" fontId="3" fillId="0" borderId="0" xfId="0" applyFont="1" applyProtection="1">
      <protection hidden="1"/>
    </xf>
    <xf numFmtId="0" fontId="14" fillId="5" borderId="0" xfId="0" applyFont="1" applyFill="1" applyAlignment="1">
      <alignment horizontal="center" vertical="center"/>
    </xf>
    <xf numFmtId="0" fontId="14" fillId="0" borderId="0" xfId="0" applyFont="1" applyAlignment="1">
      <alignment horizontal="center" vertical="center"/>
    </xf>
    <xf numFmtId="0" fontId="26" fillId="0" borderId="0" xfId="0" applyFont="1" applyProtection="1">
      <protection hidden="1"/>
    </xf>
    <xf numFmtId="0" fontId="27" fillId="0" borderId="0" xfId="0" applyFont="1" applyProtection="1">
      <protection hidden="1"/>
    </xf>
    <xf numFmtId="0" fontId="26" fillId="0" borderId="0" xfId="0" applyFont="1" applyAlignment="1" applyProtection="1">
      <alignment horizontal="center" vertical="center"/>
      <protection hidden="1"/>
    </xf>
    <xf numFmtId="0" fontId="31" fillId="0" borderId="0" xfId="0" applyFont="1" applyProtection="1">
      <protection hidden="1"/>
    </xf>
    <xf numFmtId="0" fontId="33" fillId="0" borderId="0" xfId="0" applyFont="1" applyProtection="1">
      <protection hidden="1"/>
    </xf>
    <xf numFmtId="0" fontId="32" fillId="0" borderId="0" xfId="0" applyFont="1" applyAlignment="1" applyProtection="1">
      <alignment vertical="center"/>
      <protection hidden="1"/>
    </xf>
    <xf numFmtId="0" fontId="40" fillId="0" borderId="0" xfId="0" applyFont="1" applyAlignment="1" applyProtection="1">
      <alignment vertical="top" wrapText="1"/>
      <protection hidden="1"/>
    </xf>
    <xf numFmtId="0" fontId="44" fillId="0" borderId="15" xfId="0" applyFont="1" applyBorder="1" applyAlignment="1" applyProtection="1">
      <alignment horizontal="left" vertical="top" wrapText="1"/>
      <protection hidden="1"/>
    </xf>
    <xf numFmtId="0" fontId="44" fillId="0" borderId="16" xfId="0" applyFont="1" applyBorder="1" applyAlignment="1" applyProtection="1">
      <alignment horizontal="left" vertical="top" wrapText="1"/>
      <protection hidden="1"/>
    </xf>
    <xf numFmtId="0" fontId="26" fillId="8" borderId="0" xfId="0" applyFont="1" applyFill="1" applyAlignment="1" applyProtection="1">
      <alignment horizontal="center" vertical="center"/>
      <protection locked="0"/>
    </xf>
    <xf numFmtId="0" fontId="50" fillId="2" borderId="10" xfId="0" applyFont="1" applyFill="1" applyBorder="1" applyAlignment="1" applyProtection="1">
      <alignment horizontal="left" vertical="center" wrapText="1"/>
      <protection locked="0"/>
    </xf>
    <xf numFmtId="0" fontId="51" fillId="2" borderId="10" xfId="0" applyFont="1" applyFill="1" applyBorder="1" applyAlignment="1" applyProtection="1">
      <alignment horizontal="left" wrapText="1"/>
      <protection locked="0"/>
    </xf>
    <xf numFmtId="0" fontId="51" fillId="2" borderId="10" xfId="0" applyFont="1" applyFill="1" applyBorder="1" applyAlignment="1" applyProtection="1">
      <alignment horizontal="center"/>
      <protection locked="0"/>
    </xf>
    <xf numFmtId="0" fontId="51" fillId="2" borderId="10" xfId="0" applyFont="1" applyFill="1" applyBorder="1" applyAlignment="1" applyProtection="1">
      <alignment horizontal="left"/>
      <protection locked="0"/>
    </xf>
    <xf numFmtId="0" fontId="26" fillId="2" borderId="0" xfId="0" applyFont="1" applyFill="1" applyProtection="1">
      <protection locked="0"/>
    </xf>
    <xf numFmtId="0" fontId="26" fillId="2" borderId="0" xfId="0" applyFont="1" applyFill="1" applyAlignment="1" applyProtection="1">
      <alignment horizontal="center" vertical="center" wrapText="1"/>
      <protection locked="0"/>
    </xf>
    <xf numFmtId="0" fontId="26" fillId="2" borderId="0" xfId="0" applyFont="1" applyFill="1" applyAlignment="1" applyProtection="1">
      <alignment horizontal="center" wrapText="1"/>
      <protection locked="0"/>
    </xf>
    <xf numFmtId="0" fontId="26" fillId="2" borderId="0" xfId="0" applyFont="1" applyFill="1" applyAlignment="1" applyProtection="1">
      <alignment horizontal="center"/>
      <protection locked="0"/>
    </xf>
    <xf numFmtId="0" fontId="26" fillId="2" borderId="0" xfId="0" applyFont="1" applyFill="1" applyAlignment="1" applyProtection="1">
      <alignment horizontal="left"/>
      <protection locked="0"/>
    </xf>
    <xf numFmtId="0" fontId="49" fillId="8" borderId="0" xfId="0" applyFont="1" applyFill="1" applyAlignment="1" applyProtection="1">
      <alignment horizontal="center" vertical="center"/>
      <protection locked="0"/>
    </xf>
    <xf numFmtId="0" fontId="49" fillId="2" borderId="6" xfId="0" applyFont="1" applyFill="1" applyBorder="1" applyAlignment="1" applyProtection="1">
      <alignment horizontal="left" vertical="center" wrapText="1"/>
      <protection locked="0"/>
    </xf>
    <xf numFmtId="0" fontId="49" fillId="2" borderId="6" xfId="0" applyFont="1" applyFill="1" applyBorder="1" applyAlignment="1" applyProtection="1">
      <alignment horizontal="center" vertical="center"/>
      <protection locked="0"/>
    </xf>
    <xf numFmtId="0" fontId="49" fillId="2" borderId="6" xfId="0" applyFont="1" applyFill="1" applyBorder="1" applyAlignment="1" applyProtection="1">
      <alignment horizontal="left" vertical="center"/>
      <protection locked="0"/>
    </xf>
    <xf numFmtId="1" fontId="58" fillId="2" borderId="0" xfId="0" applyNumberFormat="1" applyFont="1" applyFill="1" applyAlignment="1" applyProtection="1">
      <alignment horizontal="left" vertical="center"/>
      <protection locked="0"/>
    </xf>
    <xf numFmtId="0" fontId="49" fillId="2" borderId="0" xfId="0" applyFont="1" applyFill="1" applyAlignment="1" applyProtection="1">
      <alignment vertical="center"/>
      <protection locked="0"/>
    </xf>
    <xf numFmtId="0" fontId="47" fillId="2" borderId="0" xfId="0" applyFont="1" applyFill="1" applyAlignment="1" applyProtection="1">
      <alignment horizontal="left" vertical="center" wrapText="1"/>
      <protection locked="0"/>
    </xf>
    <xf numFmtId="0" fontId="26" fillId="2" borderId="0" xfId="0" applyFont="1" applyFill="1" applyAlignment="1" applyProtection="1">
      <alignment horizontal="left" vertical="center" wrapText="1"/>
      <protection locked="0"/>
    </xf>
    <xf numFmtId="0" fontId="26" fillId="2" borderId="0" xfId="0" applyFont="1" applyFill="1" applyAlignment="1" applyProtection="1">
      <alignment horizontal="center" vertical="center"/>
      <protection locked="0"/>
    </xf>
    <xf numFmtId="0" fontId="26" fillId="2" borderId="0" xfId="0" applyFont="1" applyFill="1" applyAlignment="1" applyProtection="1">
      <alignment horizontal="left" vertical="center"/>
      <protection locked="0"/>
    </xf>
    <xf numFmtId="0" fontId="26" fillId="2" borderId="0" xfId="0" applyFont="1" applyFill="1" applyAlignment="1" applyProtection="1">
      <alignment vertical="center"/>
      <protection locked="0"/>
    </xf>
    <xf numFmtId="0" fontId="31" fillId="2" borderId="0" xfId="0" applyFont="1" applyFill="1" applyAlignment="1" applyProtection="1">
      <alignment vertical="center"/>
      <protection locked="0"/>
    </xf>
    <xf numFmtId="0" fontId="31" fillId="0" borderId="0" xfId="0" applyFont="1" applyAlignment="1" applyProtection="1">
      <alignment vertical="center"/>
      <protection locked="0"/>
    </xf>
    <xf numFmtId="0" fontId="54" fillId="0" borderId="17" xfId="0" applyFont="1" applyBorder="1" applyAlignment="1" applyProtection="1">
      <alignment horizontal="left" vertical="center" wrapText="1"/>
      <protection locked="0" hidden="1"/>
    </xf>
    <xf numFmtId="0" fontId="54" fillId="0" borderId="17" xfId="0" applyFont="1" applyBorder="1" applyAlignment="1" applyProtection="1">
      <alignment horizontal="left" vertical="center" wrapText="1"/>
      <protection locked="0"/>
    </xf>
    <xf numFmtId="0" fontId="54" fillId="0" borderId="17" xfId="0" applyFont="1" applyBorder="1" applyAlignment="1" applyProtection="1">
      <alignment horizontal="left" vertical="center"/>
      <protection locked="0"/>
    </xf>
    <xf numFmtId="14" fontId="54" fillId="0" borderId="17" xfId="0" applyNumberFormat="1" applyFont="1" applyBorder="1" applyAlignment="1" applyProtection="1">
      <alignment horizontal="left" vertical="center" wrapText="1"/>
      <protection locked="0"/>
    </xf>
    <xf numFmtId="0" fontId="26" fillId="0" borderId="0" xfId="0" applyFont="1" applyAlignment="1" applyProtection="1">
      <alignment horizontal="center" vertical="center"/>
      <protection locked="0"/>
    </xf>
    <xf numFmtId="0" fontId="26" fillId="0" borderId="0" xfId="0" applyFont="1" applyAlignment="1" applyProtection="1">
      <alignment horizontal="left" vertical="center" wrapText="1"/>
      <protection locked="0"/>
    </xf>
    <xf numFmtId="0" fontId="26" fillId="0" borderId="0" xfId="0" applyFont="1" applyAlignment="1" applyProtection="1">
      <alignment horizontal="left" vertical="center"/>
      <protection locked="0"/>
    </xf>
    <xf numFmtId="14" fontId="26" fillId="0" borderId="0" xfId="0" applyNumberFormat="1" applyFont="1" applyAlignment="1" applyProtection="1">
      <alignment horizontal="left" vertical="center"/>
      <protection locked="0"/>
    </xf>
    <xf numFmtId="0" fontId="26" fillId="0" borderId="0" xfId="0" applyFont="1" applyAlignment="1" applyProtection="1">
      <alignment vertical="center"/>
      <protection locked="0"/>
    </xf>
    <xf numFmtId="14" fontId="26" fillId="2" borderId="0" xfId="0" applyNumberFormat="1" applyFont="1" applyFill="1" applyAlignment="1" applyProtection="1">
      <alignment horizontal="left" vertical="center"/>
      <protection locked="0"/>
    </xf>
    <xf numFmtId="0" fontId="26" fillId="2" borderId="0" xfId="0" applyFont="1" applyFill="1" applyAlignment="1" applyProtection="1">
      <alignment wrapText="1"/>
      <protection locked="0"/>
    </xf>
    <xf numFmtId="0" fontId="26" fillId="0" borderId="0" xfId="0" applyFont="1" applyAlignment="1" applyProtection="1">
      <alignment wrapText="1"/>
      <protection locked="0"/>
    </xf>
    <xf numFmtId="0" fontId="26" fillId="0" borderId="0" xfId="0" applyFont="1" applyAlignment="1" applyProtection="1">
      <alignment horizontal="center"/>
      <protection locked="0"/>
    </xf>
    <xf numFmtId="14" fontId="26" fillId="0" borderId="0" xfId="0" applyNumberFormat="1" applyFont="1" applyAlignment="1" applyProtection="1">
      <alignment horizontal="left"/>
      <protection locked="0"/>
    </xf>
    <xf numFmtId="0" fontId="26" fillId="0" borderId="0" xfId="0" applyFont="1" applyAlignment="1" applyProtection="1">
      <alignment vertical="center" wrapText="1"/>
      <protection locked="0"/>
    </xf>
    <xf numFmtId="0" fontId="51" fillId="2" borderId="10" xfId="0" applyFont="1" applyFill="1" applyBorder="1" applyAlignment="1" applyProtection="1">
      <alignment wrapText="1"/>
      <protection locked="0"/>
    </xf>
    <xf numFmtId="0" fontId="26" fillId="2" borderId="10" xfId="0" applyFont="1" applyFill="1" applyBorder="1" applyAlignment="1" applyProtection="1">
      <alignment wrapText="1"/>
      <protection locked="0"/>
    </xf>
    <xf numFmtId="0" fontId="51" fillId="2" borderId="10" xfId="0" applyFont="1" applyFill="1" applyBorder="1" applyProtection="1">
      <protection locked="0"/>
    </xf>
    <xf numFmtId="0" fontId="49" fillId="2" borderId="6" xfId="0" applyFont="1" applyFill="1" applyBorder="1" applyAlignment="1" applyProtection="1">
      <alignment vertical="center" wrapText="1"/>
      <protection locked="0"/>
    </xf>
    <xf numFmtId="0" fontId="26" fillId="2" borderId="6" xfId="0" applyFont="1" applyFill="1" applyBorder="1" applyAlignment="1" applyProtection="1">
      <alignment vertical="center" wrapText="1"/>
      <protection locked="0"/>
    </xf>
    <xf numFmtId="0" fontId="49" fillId="2" borderId="6" xfId="0" applyFont="1" applyFill="1" applyBorder="1" applyAlignment="1" applyProtection="1">
      <alignment vertical="center"/>
      <protection locked="0"/>
    </xf>
    <xf numFmtId="0" fontId="26" fillId="2" borderId="0" xfId="0" applyFont="1" applyFill="1" applyAlignment="1" applyProtection="1">
      <alignment vertical="center" wrapText="1"/>
      <protection locked="0"/>
    </xf>
    <xf numFmtId="0" fontId="65" fillId="0" borderId="7" xfId="0" applyFont="1" applyBorder="1" applyAlignment="1" applyProtection="1">
      <alignment wrapText="1"/>
      <protection locked="0"/>
    </xf>
    <xf numFmtId="0" fontId="26" fillId="0" borderId="7" xfId="0" applyFont="1" applyBorder="1" applyAlignment="1" applyProtection="1">
      <alignment vertical="center" wrapText="1"/>
      <protection locked="0"/>
    </xf>
    <xf numFmtId="0" fontId="26" fillId="0" borderId="0" xfId="0" applyFont="1" applyProtection="1">
      <protection locked="0"/>
    </xf>
    <xf numFmtId="0" fontId="53" fillId="2" borderId="10" xfId="0" applyFont="1" applyFill="1" applyBorder="1" applyAlignment="1" applyProtection="1">
      <alignment horizontal="left"/>
      <protection locked="0"/>
    </xf>
    <xf numFmtId="0" fontId="54" fillId="2" borderId="10" xfId="0" applyFont="1" applyFill="1" applyBorder="1" applyAlignment="1" applyProtection="1">
      <alignment horizontal="left"/>
      <protection locked="0"/>
    </xf>
    <xf numFmtId="0" fontId="26" fillId="2" borderId="10" xfId="0" applyFont="1" applyFill="1" applyBorder="1" applyAlignment="1" applyProtection="1">
      <alignment horizontal="left"/>
      <protection locked="0"/>
    </xf>
    <xf numFmtId="0" fontId="56" fillId="2" borderId="10" xfId="0" applyFont="1" applyFill="1" applyBorder="1" applyAlignment="1" applyProtection="1">
      <alignment horizontal="left"/>
      <protection locked="0"/>
    </xf>
    <xf numFmtId="0" fontId="53" fillId="2" borderId="0" xfId="0" applyFont="1" applyFill="1" applyAlignment="1" applyProtection="1">
      <alignment horizontal="left"/>
      <protection locked="0"/>
    </xf>
    <xf numFmtId="0" fontId="54" fillId="2" borderId="0" xfId="0" applyFont="1" applyFill="1" applyAlignment="1" applyProtection="1">
      <alignment horizontal="left"/>
      <protection locked="0"/>
    </xf>
    <xf numFmtId="0" fontId="56" fillId="2" borderId="0" xfId="0" applyFont="1" applyFill="1" applyAlignment="1" applyProtection="1">
      <alignment horizontal="left"/>
      <protection locked="0"/>
    </xf>
    <xf numFmtId="0" fontId="49" fillId="2" borderId="0" xfId="0" applyFont="1" applyFill="1" applyAlignment="1" applyProtection="1">
      <alignment horizontal="left" vertical="center"/>
      <protection hidden="1"/>
    </xf>
    <xf numFmtId="2" fontId="49" fillId="2" borderId="0" xfId="0" applyNumberFormat="1" applyFont="1" applyFill="1" applyAlignment="1" applyProtection="1">
      <alignment horizontal="left" vertical="center"/>
      <protection hidden="1"/>
    </xf>
    <xf numFmtId="49" fontId="49" fillId="2" borderId="0" xfId="0" applyNumberFormat="1" applyFont="1" applyFill="1" applyAlignment="1" applyProtection="1">
      <alignment horizontal="left" vertical="center"/>
      <protection hidden="1"/>
    </xf>
    <xf numFmtId="0" fontId="49" fillId="2" borderId="0" xfId="0" applyFont="1" applyFill="1" applyAlignment="1" applyProtection="1">
      <alignment horizontal="left" vertical="center"/>
      <protection locked="0"/>
    </xf>
    <xf numFmtId="1" fontId="60" fillId="2" borderId="0" xfId="0" applyNumberFormat="1" applyFont="1" applyFill="1" applyAlignment="1" applyProtection="1">
      <alignment horizontal="left" vertical="center"/>
      <protection locked="0"/>
    </xf>
    <xf numFmtId="1" fontId="61" fillId="2" borderId="0" xfId="0" applyNumberFormat="1" applyFont="1" applyFill="1" applyAlignment="1" applyProtection="1">
      <alignment horizontal="left" vertical="center"/>
      <protection locked="0"/>
    </xf>
    <xf numFmtId="0" fontId="26" fillId="2" borderId="0" xfId="0" applyFont="1" applyFill="1" applyAlignment="1" applyProtection="1">
      <alignment horizontal="left" vertical="center"/>
      <protection hidden="1"/>
    </xf>
    <xf numFmtId="2" fontId="26" fillId="2" borderId="0" xfId="0" applyNumberFormat="1" applyFont="1" applyFill="1" applyAlignment="1" applyProtection="1">
      <alignment horizontal="left" vertical="center"/>
      <protection hidden="1"/>
    </xf>
    <xf numFmtId="49" fontId="26" fillId="2" borderId="0" xfId="0" applyNumberFormat="1" applyFont="1" applyFill="1" applyAlignment="1" applyProtection="1">
      <alignment horizontal="left" vertical="center"/>
      <protection hidden="1"/>
    </xf>
    <xf numFmtId="1" fontId="56" fillId="2" borderId="0" xfId="0" applyNumberFormat="1" applyFont="1" applyFill="1" applyAlignment="1" applyProtection="1">
      <alignment horizontal="left" vertical="center"/>
      <protection locked="0"/>
    </xf>
    <xf numFmtId="0" fontId="63" fillId="4" borderId="0" xfId="0" applyFont="1" applyFill="1" applyAlignment="1" applyProtection="1">
      <alignment horizontal="left" vertical="center" wrapText="1"/>
      <protection locked="0"/>
    </xf>
    <xf numFmtId="2" fontId="64" fillId="0" borderId="0" xfId="0" applyNumberFormat="1" applyFont="1" applyAlignment="1" applyProtection="1">
      <alignment horizontal="left" vertical="center" wrapText="1"/>
      <protection hidden="1"/>
    </xf>
    <xf numFmtId="49" fontId="64" fillId="0" borderId="0" xfId="0" applyNumberFormat="1" applyFont="1" applyAlignment="1" applyProtection="1">
      <alignment horizontal="left" vertical="center" wrapText="1"/>
      <protection hidden="1"/>
    </xf>
    <xf numFmtId="0" fontId="27" fillId="2" borderId="2" xfId="0" applyFont="1" applyFill="1" applyBorder="1" applyAlignment="1" applyProtection="1">
      <alignment horizontal="left" vertical="center"/>
      <protection locked="0"/>
    </xf>
    <xf numFmtId="0" fontId="27" fillId="2" borderId="4" xfId="0" applyFont="1" applyFill="1" applyBorder="1" applyAlignment="1" applyProtection="1">
      <alignment horizontal="left" vertical="center"/>
      <protection locked="0"/>
    </xf>
    <xf numFmtId="0" fontId="67" fillId="4" borderId="0" xfId="0" applyFont="1" applyFill="1" applyAlignment="1" applyProtection="1">
      <alignment horizontal="left" vertical="center"/>
      <protection locked="0"/>
    </xf>
    <xf numFmtId="0" fontId="67" fillId="4" borderId="0" xfId="0" applyFont="1" applyFill="1" applyAlignment="1" applyProtection="1">
      <alignment horizontal="left" vertical="center" wrapText="1"/>
      <protection locked="0"/>
    </xf>
    <xf numFmtId="0" fontId="53" fillId="0" borderId="0" xfId="0" applyFont="1" applyAlignment="1" applyProtection="1">
      <alignment horizontal="left" vertical="center"/>
      <protection locked="0"/>
    </xf>
    <xf numFmtId="0" fontId="53" fillId="0" borderId="0" xfId="0" applyFont="1" applyAlignment="1" applyProtection="1">
      <alignment horizontal="left" vertical="center"/>
      <protection hidden="1"/>
    </xf>
    <xf numFmtId="0" fontId="54" fillId="0" borderId="0" xfId="0" applyFont="1" applyAlignment="1" applyProtection="1">
      <alignment horizontal="left" vertical="center" wrapText="1"/>
      <protection locked="0"/>
    </xf>
    <xf numFmtId="0" fontId="54" fillId="2" borderId="0" xfId="0" applyFont="1" applyFill="1" applyAlignment="1">
      <alignment horizontal="left" vertical="center"/>
    </xf>
    <xf numFmtId="1" fontId="56" fillId="0" borderId="0" xfId="0" applyNumberFormat="1" applyFont="1" applyAlignment="1">
      <alignment horizontal="left" vertical="center" wrapText="1"/>
    </xf>
    <xf numFmtId="1" fontId="26" fillId="0" borderId="0" xfId="0" applyNumberFormat="1" applyFont="1" applyAlignment="1" applyProtection="1">
      <alignment horizontal="left" vertical="center" wrapText="1"/>
      <protection hidden="1"/>
    </xf>
    <xf numFmtId="2" fontId="26" fillId="0" borderId="0" xfId="0" applyNumberFormat="1" applyFont="1" applyAlignment="1" applyProtection="1">
      <alignment horizontal="left" vertical="center"/>
      <protection hidden="1"/>
    </xf>
    <xf numFmtId="1" fontId="26" fillId="0" borderId="0" xfId="0" applyNumberFormat="1" applyFont="1" applyAlignment="1" applyProtection="1">
      <alignment horizontal="left" vertical="center"/>
      <protection hidden="1"/>
    </xf>
    <xf numFmtId="1" fontId="56" fillId="0" borderId="0" xfId="0" applyNumberFormat="1" applyFont="1" applyAlignment="1" applyProtection="1">
      <alignment horizontal="left" vertical="center" wrapText="1"/>
      <protection hidden="1"/>
    </xf>
    <xf numFmtId="0" fontId="53" fillId="2" borderId="0" xfId="0" applyFont="1" applyFill="1" applyAlignment="1" applyProtection="1">
      <alignment horizontal="left" vertical="center"/>
      <protection hidden="1"/>
    </xf>
    <xf numFmtId="0" fontId="54" fillId="2" borderId="0" xfId="0" applyFont="1" applyFill="1" applyAlignment="1" applyProtection="1">
      <alignment horizontal="left" vertical="center" wrapText="1"/>
      <protection locked="0"/>
    </xf>
    <xf numFmtId="1" fontId="26" fillId="2" borderId="0" xfId="0" applyNumberFormat="1" applyFont="1" applyFill="1" applyAlignment="1" applyProtection="1">
      <alignment horizontal="left" vertical="center" wrapText="1"/>
      <protection hidden="1"/>
    </xf>
    <xf numFmtId="1" fontId="26" fillId="2" borderId="0" xfId="0" applyNumberFormat="1" applyFont="1" applyFill="1" applyAlignment="1" applyProtection="1">
      <alignment horizontal="left" vertical="center"/>
      <protection hidden="1"/>
    </xf>
    <xf numFmtId="1" fontId="56" fillId="2" borderId="0" xfId="0" applyNumberFormat="1" applyFont="1" applyFill="1" applyAlignment="1" applyProtection="1">
      <alignment horizontal="left" vertical="center" wrapText="1"/>
      <protection hidden="1"/>
    </xf>
    <xf numFmtId="0" fontId="53" fillId="0" borderId="0" xfId="0" applyFont="1" applyAlignment="1" applyProtection="1">
      <alignment horizontal="left"/>
      <protection locked="0"/>
    </xf>
    <xf numFmtId="0" fontId="54" fillId="0" borderId="0" xfId="0" applyFont="1" applyAlignment="1" applyProtection="1">
      <alignment horizontal="left" wrapText="1"/>
      <protection locked="0"/>
    </xf>
    <xf numFmtId="0" fontId="26" fillId="0" borderId="0" xfId="0" applyFont="1" applyAlignment="1" applyProtection="1">
      <alignment horizontal="left"/>
      <protection hidden="1"/>
    </xf>
    <xf numFmtId="49" fontId="26" fillId="0" borderId="0" xfId="0" applyNumberFormat="1" applyFont="1" applyAlignment="1" applyProtection="1">
      <alignment horizontal="left"/>
      <protection hidden="1"/>
    </xf>
    <xf numFmtId="1" fontId="56" fillId="0" borderId="0" xfId="0" applyNumberFormat="1" applyFont="1" applyAlignment="1" applyProtection="1">
      <alignment horizontal="left"/>
      <protection locked="0"/>
    </xf>
    <xf numFmtId="0" fontId="33" fillId="0" borderId="1" xfId="0" applyFont="1" applyBorder="1" applyProtection="1">
      <protection hidden="1"/>
    </xf>
    <xf numFmtId="0" fontId="33" fillId="0" borderId="0" xfId="0" applyFont="1" applyAlignment="1" applyProtection="1">
      <alignment horizontal="left" wrapText="1"/>
      <protection hidden="1"/>
    </xf>
    <xf numFmtId="0" fontId="44" fillId="0" borderId="0" xfId="0" applyFont="1" applyAlignment="1" applyProtection="1">
      <alignment horizontal="left" vertical="top" wrapText="1"/>
      <protection hidden="1"/>
    </xf>
    <xf numFmtId="0" fontId="27" fillId="0" borderId="0" xfId="0" applyFont="1" applyAlignment="1" applyProtection="1">
      <alignment horizontal="left" vertical="center"/>
      <protection hidden="1"/>
    </xf>
    <xf numFmtId="0" fontId="29" fillId="9" borderId="41" xfId="0" applyFont="1" applyFill="1" applyBorder="1" applyAlignment="1" applyProtection="1">
      <alignment horizontal="center" vertical="center" wrapText="1"/>
      <protection hidden="1"/>
    </xf>
    <xf numFmtId="0" fontId="29" fillId="9" borderId="37" xfId="0" applyFont="1" applyFill="1" applyBorder="1" applyAlignment="1" applyProtection="1">
      <alignment horizontal="center" vertical="center" wrapText="1"/>
      <protection hidden="1"/>
    </xf>
    <xf numFmtId="0" fontId="29" fillId="9" borderId="39" xfId="0" applyFont="1" applyFill="1" applyBorder="1" applyAlignment="1" applyProtection="1">
      <alignment horizontal="center" vertical="center" wrapText="1"/>
      <protection hidden="1"/>
    </xf>
    <xf numFmtId="0" fontId="31" fillId="0" borderId="58" xfId="0" applyFont="1" applyBorder="1" applyAlignment="1" applyProtection="1">
      <alignment vertical="center"/>
      <protection hidden="1"/>
    </xf>
    <xf numFmtId="0" fontId="44" fillId="0" borderId="15" xfId="0" applyFont="1" applyBorder="1" applyAlignment="1" applyProtection="1">
      <alignment vertical="top" wrapText="1"/>
      <protection hidden="1"/>
    </xf>
    <xf numFmtId="0" fontId="44" fillId="0" borderId="0" xfId="0" applyFont="1" applyAlignment="1" applyProtection="1">
      <alignment vertical="top" wrapText="1"/>
      <protection hidden="1"/>
    </xf>
    <xf numFmtId="0" fontId="44" fillId="0" borderId="0" xfId="0" applyFont="1" applyProtection="1">
      <protection hidden="1"/>
    </xf>
    <xf numFmtId="0" fontId="44" fillId="0" borderId="16" xfId="0" applyFont="1" applyBorder="1" applyProtection="1">
      <protection hidden="1"/>
    </xf>
    <xf numFmtId="0" fontId="44" fillId="0" borderId="15" xfId="0" applyFont="1" applyBorder="1" applyProtection="1">
      <protection hidden="1"/>
    </xf>
    <xf numFmtId="0" fontId="44" fillId="0" borderId="16" xfId="0" applyFont="1" applyBorder="1" applyAlignment="1" applyProtection="1">
      <alignment vertical="top" wrapText="1"/>
      <protection hidden="1"/>
    </xf>
    <xf numFmtId="0" fontId="45" fillId="0" borderId="57" xfId="0" applyFont="1" applyBorder="1" applyProtection="1">
      <protection hidden="1"/>
    </xf>
    <xf numFmtId="0" fontId="74" fillId="0" borderId="58" xfId="0" applyFont="1" applyBorder="1" applyProtection="1">
      <protection hidden="1"/>
    </xf>
    <xf numFmtId="0" fontId="45" fillId="0" borderId="58" xfId="0" applyFont="1" applyBorder="1" applyProtection="1">
      <protection hidden="1"/>
    </xf>
    <xf numFmtId="0" fontId="33" fillId="0" borderId="0" xfId="0" applyFont="1" applyAlignment="1" applyProtection="1">
      <alignment horizontal="left" vertical="center"/>
      <protection hidden="1"/>
    </xf>
    <xf numFmtId="0" fontId="28" fillId="0" borderId="0" xfId="0" applyFont="1" applyAlignment="1" applyProtection="1">
      <alignment horizontal="left" vertical="top" wrapText="1"/>
      <protection hidden="1"/>
    </xf>
    <xf numFmtId="0" fontId="26" fillId="0" borderId="0" xfId="0" applyFont="1" applyAlignment="1" applyProtection="1">
      <alignment horizontal="center" vertical="center" wrapText="1"/>
      <protection hidden="1"/>
    </xf>
    <xf numFmtId="0" fontId="30" fillId="0" borderId="0" xfId="0" applyFont="1" applyAlignment="1" applyProtection="1">
      <alignment horizontal="center" vertical="center" wrapText="1"/>
      <protection hidden="1"/>
    </xf>
    <xf numFmtId="0" fontId="26" fillId="0" borderId="0" xfId="0" applyFont="1" applyAlignment="1" applyProtection="1">
      <alignment vertical="top" wrapText="1"/>
      <protection hidden="1"/>
    </xf>
    <xf numFmtId="0" fontId="31" fillId="0" borderId="0" xfId="0" applyFont="1"/>
    <xf numFmtId="0" fontId="31" fillId="0" borderId="0" xfId="0" applyFont="1" applyAlignment="1">
      <alignment vertical="center"/>
    </xf>
    <xf numFmtId="0" fontId="32" fillId="0" borderId="0" xfId="0" applyFont="1" applyAlignment="1">
      <alignment horizontal="center" vertical="center"/>
    </xf>
    <xf numFmtId="0" fontId="45" fillId="0" borderId="0" xfId="0" applyFont="1" applyAlignment="1">
      <alignment horizontal="left" vertical="top" wrapText="1"/>
    </xf>
    <xf numFmtId="0" fontId="33" fillId="0" borderId="0" xfId="0" applyFont="1" applyAlignment="1">
      <alignment horizontal="left" vertical="top" wrapText="1"/>
    </xf>
    <xf numFmtId="0" fontId="29" fillId="0" borderId="0" xfId="0" applyFont="1" applyAlignment="1" applyProtection="1">
      <alignment horizontal="left" vertical="center"/>
      <protection hidden="1"/>
    </xf>
    <xf numFmtId="0" fontId="29" fillId="0" borderId="0" xfId="0" applyFont="1" applyAlignment="1" applyProtection="1">
      <alignment horizontal="left" vertical="center" wrapText="1"/>
      <protection hidden="1"/>
    </xf>
    <xf numFmtId="0" fontId="26" fillId="0" borderId="34" xfId="0" applyFont="1" applyBorder="1" applyAlignment="1">
      <alignment vertical="center"/>
    </xf>
    <xf numFmtId="0" fontId="26" fillId="0" borderId="35" xfId="0" applyFont="1" applyBorder="1" applyAlignment="1">
      <alignment vertical="center"/>
    </xf>
    <xf numFmtId="0" fontId="26" fillId="0" borderId="36" xfId="0" applyFont="1" applyBorder="1" applyAlignment="1">
      <alignment vertical="center"/>
    </xf>
    <xf numFmtId="0" fontId="26" fillId="0" borderId="0" xfId="0" applyFont="1" applyAlignment="1">
      <alignment vertical="center"/>
    </xf>
    <xf numFmtId="0" fontId="26" fillId="0" borderId="70" xfId="0" applyFont="1" applyBorder="1" applyAlignment="1">
      <alignment vertical="center"/>
    </xf>
    <xf numFmtId="0" fontId="26" fillId="0" borderId="71" xfId="0" applyFont="1" applyBorder="1" applyAlignment="1">
      <alignment vertical="center"/>
    </xf>
    <xf numFmtId="0" fontId="31" fillId="0" borderId="0" xfId="0" applyFont="1" applyAlignment="1">
      <alignment horizontal="center"/>
    </xf>
    <xf numFmtId="0" fontId="31" fillId="0" borderId="0" xfId="0" applyFont="1" applyAlignment="1">
      <alignment vertical="top" wrapText="1"/>
    </xf>
    <xf numFmtId="0" fontId="31" fillId="0" borderId="0" xfId="0" applyFont="1" applyAlignment="1">
      <alignment horizontal="left" vertical="top" wrapText="1"/>
    </xf>
    <xf numFmtId="0" fontId="33" fillId="0" borderId="0" xfId="0" applyFont="1"/>
    <xf numFmtId="0" fontId="54" fillId="2" borderId="10" xfId="0" applyFont="1" applyFill="1" applyBorder="1" applyAlignment="1" applyProtection="1">
      <alignment horizontal="center" vertical="center"/>
      <protection locked="0"/>
    </xf>
    <xf numFmtId="0" fontId="54" fillId="2" borderId="0" xfId="0" applyFont="1" applyFill="1" applyAlignment="1" applyProtection="1">
      <alignment horizontal="center" vertical="center"/>
      <protection locked="0"/>
    </xf>
    <xf numFmtId="1" fontId="58" fillId="2" borderId="0" xfId="0" applyNumberFormat="1" applyFont="1" applyFill="1" applyAlignment="1" applyProtection="1">
      <alignment horizontal="center" vertical="center"/>
      <protection locked="0"/>
    </xf>
    <xf numFmtId="1" fontId="61" fillId="2" borderId="0" xfId="0" applyNumberFormat="1"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0" fontId="54" fillId="2" borderId="10" xfId="0" applyFont="1" applyFill="1" applyBorder="1" applyAlignment="1" applyProtection="1">
      <alignment horizontal="center"/>
      <protection locked="0"/>
    </xf>
    <xf numFmtId="0" fontId="54" fillId="2" borderId="0" xfId="0" applyFont="1" applyFill="1" applyAlignment="1" applyProtection="1">
      <alignment horizontal="center"/>
      <protection locked="0"/>
    </xf>
    <xf numFmtId="0" fontId="53" fillId="2" borderId="10" xfId="0" applyFont="1" applyFill="1" applyBorder="1" applyAlignment="1" applyProtection="1">
      <alignment horizontal="center"/>
      <protection locked="0"/>
    </xf>
    <xf numFmtId="0" fontId="53" fillId="2" borderId="0" xfId="0" applyFont="1" applyFill="1" applyAlignment="1" applyProtection="1">
      <alignment horizontal="center"/>
      <protection locked="0"/>
    </xf>
    <xf numFmtId="1" fontId="60" fillId="2" borderId="0" xfId="0" applyNumberFormat="1" applyFont="1" applyFill="1" applyAlignment="1" applyProtection="1">
      <alignment horizontal="center" vertical="center"/>
      <protection locked="0"/>
    </xf>
    <xf numFmtId="1" fontId="53" fillId="0" borderId="0" xfId="0" applyNumberFormat="1" applyFont="1" applyAlignment="1" applyProtection="1">
      <alignment horizontal="center" vertical="center"/>
      <protection locked="0"/>
    </xf>
    <xf numFmtId="1" fontId="53" fillId="0" borderId="0" xfId="0" applyNumberFormat="1" applyFont="1" applyAlignment="1" applyProtection="1">
      <alignment horizontal="center"/>
      <protection locked="0"/>
    </xf>
    <xf numFmtId="0" fontId="52" fillId="2" borderId="10" xfId="0" applyFont="1" applyFill="1" applyBorder="1" applyAlignment="1" applyProtection="1">
      <alignment horizontal="center"/>
      <protection locked="0"/>
    </xf>
    <xf numFmtId="0" fontId="55" fillId="2" borderId="0" xfId="0" applyFont="1" applyFill="1" applyAlignment="1" applyProtection="1">
      <alignment horizontal="center"/>
      <protection locked="0"/>
    </xf>
    <xf numFmtId="0" fontId="57" fillId="2" borderId="6" xfId="0" applyFont="1" applyFill="1" applyBorder="1" applyAlignment="1" applyProtection="1">
      <alignment horizontal="center" vertical="center"/>
      <protection locked="0"/>
    </xf>
    <xf numFmtId="0" fontId="55" fillId="2" borderId="0" xfId="0" applyFont="1" applyFill="1" applyAlignment="1" applyProtection="1">
      <alignment horizontal="center" vertical="center"/>
      <protection locked="0"/>
    </xf>
    <xf numFmtId="0" fontId="62" fillId="13" borderId="0" xfId="0" applyFont="1" applyFill="1" applyAlignment="1" applyProtection="1">
      <alignment horizontal="center" vertical="center" wrapText="1"/>
      <protection locked="0"/>
    </xf>
    <xf numFmtId="0" fontId="55" fillId="0" borderId="20" xfId="0" applyFont="1" applyBorder="1" applyAlignment="1" applyProtection="1">
      <alignment horizontal="center" vertical="center" wrapText="1"/>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protection locked="0"/>
    </xf>
    <xf numFmtId="0" fontId="27" fillId="10" borderId="0" xfId="0" applyFont="1" applyFill="1" applyAlignment="1" applyProtection="1">
      <alignment horizontal="center" vertical="center" wrapText="1"/>
      <protection locked="0"/>
    </xf>
    <xf numFmtId="0" fontId="62" fillId="3" borderId="0" xfId="0" applyFont="1" applyFill="1" applyAlignment="1" applyProtection="1">
      <alignment horizontal="center" vertical="center" wrapText="1"/>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protection locked="0"/>
    </xf>
    <xf numFmtId="1" fontId="55" fillId="0" borderId="0" xfId="0" applyNumberFormat="1" applyFont="1" applyAlignment="1" applyProtection="1">
      <alignment horizontal="center" vertical="center" wrapText="1"/>
      <protection hidden="1"/>
    </xf>
    <xf numFmtId="0" fontId="62" fillId="7" borderId="0" xfId="0" applyFont="1" applyFill="1" applyAlignment="1" applyProtection="1">
      <alignment horizontal="center" vertical="center" wrapText="1"/>
      <protection locked="0"/>
    </xf>
    <xf numFmtId="0" fontId="56" fillId="2" borderId="0" xfId="0" applyFont="1" applyFill="1" applyAlignment="1" applyProtection="1">
      <alignment horizontal="center" vertical="center"/>
      <protection locked="0"/>
    </xf>
    <xf numFmtId="0" fontId="68" fillId="0" borderId="0" xfId="0" applyFont="1" applyAlignment="1" applyProtection="1">
      <alignment horizontal="center" vertical="center"/>
      <protection hidden="1"/>
    </xf>
    <xf numFmtId="0" fontId="56" fillId="2" borderId="10" xfId="0" applyFont="1" applyFill="1" applyBorder="1" applyAlignment="1" applyProtection="1">
      <alignment horizontal="center" vertical="center"/>
      <protection locked="0"/>
    </xf>
    <xf numFmtId="0" fontId="56" fillId="0" borderId="0" xfId="0" applyFont="1" applyAlignment="1" applyProtection="1">
      <alignment horizontal="center" vertical="center"/>
      <protection locked="0"/>
    </xf>
    <xf numFmtId="1" fontId="55" fillId="0" borderId="79" xfId="0" applyNumberFormat="1" applyFont="1" applyBorder="1" applyAlignment="1" applyProtection="1">
      <alignment horizontal="center" vertical="center" wrapText="1"/>
      <protection hidden="1"/>
    </xf>
    <xf numFmtId="1" fontId="55" fillId="0" borderId="81" xfId="0" applyNumberFormat="1" applyFont="1" applyBorder="1" applyAlignment="1" applyProtection="1">
      <alignment horizontal="center" vertical="center" wrapText="1"/>
      <protection hidden="1"/>
    </xf>
    <xf numFmtId="0" fontId="68" fillId="0" borderId="82" xfId="0" applyFont="1" applyBorder="1" applyAlignment="1" applyProtection="1">
      <alignment horizontal="center" vertical="center"/>
      <protection hidden="1"/>
    </xf>
    <xf numFmtId="1" fontId="55" fillId="2" borderId="79" xfId="0" applyNumberFormat="1" applyFont="1" applyFill="1" applyBorder="1" applyAlignment="1" applyProtection="1">
      <alignment horizontal="center" vertical="center" wrapText="1"/>
      <protection hidden="1"/>
    </xf>
    <xf numFmtId="1" fontId="80" fillId="0" borderId="0" xfId="0" applyNumberFormat="1" applyFont="1" applyAlignment="1" applyProtection="1">
      <alignment horizontal="center" vertical="center" wrapText="1"/>
      <protection hidden="1"/>
    </xf>
    <xf numFmtId="1" fontId="80" fillId="0" borderId="80" xfId="0" applyNumberFormat="1" applyFont="1" applyBorder="1" applyAlignment="1" applyProtection="1">
      <alignment horizontal="center" vertical="center" wrapText="1"/>
      <protection hidden="1"/>
    </xf>
    <xf numFmtId="0" fontId="82" fillId="0" borderId="11" xfId="0" applyFont="1" applyBorder="1" applyAlignment="1" applyProtection="1">
      <alignment horizontal="center" vertical="center" wrapText="1"/>
      <protection locked="0"/>
    </xf>
    <xf numFmtId="0" fontId="82" fillId="0" borderId="0" xfId="0" applyFont="1" applyAlignment="1" applyProtection="1">
      <alignment horizontal="left" vertical="center"/>
      <protection locked="0"/>
    </xf>
    <xf numFmtId="0" fontId="56" fillId="2" borderId="10" xfId="0" applyFont="1" applyFill="1" applyBorder="1" applyAlignment="1" applyProtection="1">
      <alignment horizontal="center"/>
      <protection locked="0"/>
    </xf>
    <xf numFmtId="0" fontId="56" fillId="2" borderId="0" xfId="0" applyFont="1" applyFill="1" applyAlignment="1" applyProtection="1">
      <alignment horizontal="center"/>
      <protection locked="0"/>
    </xf>
    <xf numFmtId="0" fontId="56" fillId="0" borderId="0" xfId="0" applyFont="1" applyAlignment="1" applyProtection="1">
      <alignment horizontal="center" vertical="center" wrapText="1"/>
      <protection hidden="1"/>
    </xf>
    <xf numFmtId="0" fontId="56" fillId="2" borderId="0" xfId="0" applyFont="1" applyFill="1" applyAlignment="1" applyProtection="1">
      <alignment horizontal="center" vertical="center" wrapText="1"/>
      <protection hidden="1"/>
    </xf>
    <xf numFmtId="0" fontId="56" fillId="0" borderId="0" xfId="0" applyFont="1" applyAlignment="1" applyProtection="1">
      <alignment horizontal="center"/>
      <protection locked="0"/>
    </xf>
    <xf numFmtId="0" fontId="67" fillId="4" borderId="0" xfId="0" applyFont="1" applyFill="1" applyAlignment="1" applyProtection="1">
      <alignment horizontal="center" vertical="center"/>
      <protection locked="0"/>
    </xf>
    <xf numFmtId="1" fontId="56" fillId="0" borderId="0" xfId="0" applyNumberFormat="1" applyFont="1" applyAlignment="1">
      <alignment horizontal="center" vertical="center" wrapText="1"/>
    </xf>
    <xf numFmtId="0" fontId="56" fillId="0" borderId="0" xfId="0" applyFont="1" applyAlignment="1" applyProtection="1">
      <alignment horizontal="center" vertical="center"/>
      <protection hidden="1"/>
    </xf>
    <xf numFmtId="1" fontId="59" fillId="2" borderId="3" xfId="0" applyNumberFormat="1" applyFont="1" applyFill="1" applyBorder="1" applyAlignment="1" applyProtection="1">
      <alignment horizontal="center" vertical="center"/>
      <protection locked="0"/>
    </xf>
    <xf numFmtId="1" fontId="56" fillId="2" borderId="0" xfId="0" applyNumberFormat="1" applyFont="1" applyFill="1" applyAlignment="1" applyProtection="1">
      <alignment horizontal="center" vertical="center"/>
      <protection locked="0"/>
    </xf>
    <xf numFmtId="1" fontId="56" fillId="0" borderId="0" xfId="0" applyNumberFormat="1" applyFont="1" applyAlignment="1" applyProtection="1">
      <alignment horizontal="center" vertical="center" wrapText="1"/>
      <protection hidden="1"/>
    </xf>
    <xf numFmtId="1" fontId="56" fillId="2" borderId="0" xfId="0" applyNumberFormat="1" applyFont="1" applyFill="1" applyAlignment="1" applyProtection="1">
      <alignment horizontal="center" vertical="center" wrapText="1"/>
      <protection hidden="1"/>
    </xf>
    <xf numFmtId="0" fontId="56" fillId="2" borderId="0" xfId="0" applyFont="1" applyFill="1" applyAlignment="1" applyProtection="1">
      <alignment horizontal="center" vertical="center"/>
      <protection hidden="1"/>
    </xf>
    <xf numFmtId="1" fontId="56" fillId="0" borderId="0" xfId="0" applyNumberFormat="1" applyFont="1" applyAlignment="1" applyProtection="1">
      <alignment horizontal="center"/>
      <protection locked="0"/>
    </xf>
    <xf numFmtId="0" fontId="82" fillId="0" borderId="0" xfId="0" applyFont="1" applyAlignment="1" applyProtection="1">
      <alignment horizontal="center" vertical="center"/>
      <protection locked="0"/>
    </xf>
    <xf numFmtId="0" fontId="54" fillId="10" borderId="10" xfId="0" applyFont="1" applyFill="1" applyBorder="1" applyAlignment="1" applyProtection="1">
      <alignment horizontal="center" vertical="center"/>
      <protection locked="0"/>
    </xf>
    <xf numFmtId="1" fontId="58" fillId="10" borderId="0" xfId="0" applyNumberFormat="1" applyFont="1" applyFill="1" applyAlignment="1" applyProtection="1">
      <alignment horizontal="center" vertical="center"/>
      <protection locked="0"/>
    </xf>
    <xf numFmtId="1" fontId="61" fillId="10" borderId="0" xfId="0" applyNumberFormat="1" applyFont="1" applyFill="1" applyAlignment="1" applyProtection="1">
      <alignment horizontal="center" vertical="center"/>
      <protection locked="0"/>
    </xf>
    <xf numFmtId="0" fontId="54" fillId="10" borderId="0" xfId="0" applyFont="1" applyFill="1" applyAlignment="1">
      <alignment horizontal="center" vertical="center"/>
    </xf>
    <xf numFmtId="0" fontId="82" fillId="2" borderId="11" xfId="0" applyFont="1" applyFill="1" applyBorder="1" applyAlignment="1" applyProtection="1">
      <alignment horizontal="left" vertical="center" wrapText="1"/>
      <protection locked="0"/>
    </xf>
    <xf numFmtId="0" fontId="82" fillId="2" borderId="0" xfId="0" applyFont="1" applyFill="1" applyAlignment="1" applyProtection="1">
      <alignment horizontal="left" vertical="center"/>
      <protection locked="0"/>
    </xf>
    <xf numFmtId="0" fontId="79"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wrapText="1"/>
      <protection locked="0"/>
    </xf>
    <xf numFmtId="0" fontId="33" fillId="0" borderId="0" xfId="0" applyFont="1" applyAlignment="1" applyProtection="1">
      <alignment horizontal="left"/>
      <protection hidden="1"/>
    </xf>
    <xf numFmtId="0" fontId="45" fillId="0" borderId="58" xfId="0" applyFont="1" applyBorder="1" applyAlignment="1" applyProtection="1">
      <alignment horizontal="left" vertical="top" wrapText="1"/>
      <protection hidden="1"/>
    </xf>
    <xf numFmtId="0" fontId="33" fillId="0" borderId="1" xfId="0" applyFont="1" applyBorder="1" applyAlignment="1" applyProtection="1">
      <alignment horizontal="left"/>
      <protection hidden="1"/>
    </xf>
    <xf numFmtId="0" fontId="33" fillId="0" borderId="0" xfId="0" applyFont="1" applyAlignment="1" applyProtection="1">
      <alignment vertical="center"/>
      <protection hidden="1"/>
    </xf>
    <xf numFmtId="0" fontId="69" fillId="0" borderId="0" xfId="0" applyFont="1" applyAlignment="1" applyProtection="1">
      <alignment horizontal="left" vertical="top" wrapText="1"/>
      <protection hidden="1"/>
    </xf>
    <xf numFmtId="0" fontId="26" fillId="2" borderId="0" xfId="0" applyFont="1" applyFill="1" applyProtection="1">
      <protection hidden="1"/>
    </xf>
    <xf numFmtId="0" fontId="41" fillId="2" borderId="0" xfId="0" applyFont="1" applyFill="1" applyAlignment="1" applyProtection="1">
      <alignment horizontal="left" vertical="top" wrapText="1"/>
      <protection hidden="1"/>
    </xf>
    <xf numFmtId="0" fontId="41" fillId="0" borderId="52" xfId="0" applyFont="1" applyBorder="1" applyAlignment="1" applyProtection="1">
      <alignment vertical="top" wrapText="1"/>
      <protection hidden="1"/>
    </xf>
    <xf numFmtId="0" fontId="45" fillId="0" borderId="58" xfId="0" applyFont="1" applyBorder="1" applyAlignment="1" applyProtection="1">
      <alignment vertical="top"/>
      <protection hidden="1"/>
    </xf>
    <xf numFmtId="1" fontId="55" fillId="0" borderId="82" xfId="0" applyNumberFormat="1" applyFont="1" applyBorder="1" applyAlignment="1" applyProtection="1">
      <alignment horizontal="center" vertical="center" wrapText="1"/>
      <protection hidden="1"/>
    </xf>
    <xf numFmtId="1" fontId="54" fillId="2" borderId="0" xfId="0" applyNumberFormat="1" applyFont="1" applyFill="1" applyAlignment="1" applyProtection="1">
      <alignment horizontal="center" vertical="center"/>
      <protection locked="0"/>
    </xf>
    <xf numFmtId="0" fontId="45" fillId="0" borderId="73" xfId="0" applyFont="1" applyBorder="1" applyAlignment="1" applyProtection="1">
      <alignment horizontal="left" vertical="top" wrapText="1"/>
      <protection hidden="1"/>
    </xf>
    <xf numFmtId="0" fontId="45" fillId="0" borderId="0" xfId="0" applyFont="1" applyAlignment="1" applyProtection="1">
      <alignment horizontal="left" vertical="top"/>
      <protection hidden="1"/>
    </xf>
    <xf numFmtId="0" fontId="45" fillId="0" borderId="74" xfId="0" applyFont="1" applyBorder="1" applyAlignment="1" applyProtection="1">
      <alignment horizontal="left" vertical="top"/>
      <protection hidden="1"/>
    </xf>
    <xf numFmtId="0" fontId="32" fillId="2" borderId="58" xfId="0" applyFont="1" applyFill="1" applyBorder="1" applyAlignment="1" applyProtection="1">
      <alignment horizontal="left" vertical="top" wrapText="1"/>
      <protection hidden="1"/>
    </xf>
    <xf numFmtId="0" fontId="32" fillId="2" borderId="58" xfId="0" applyFont="1" applyFill="1" applyBorder="1" applyAlignment="1" applyProtection="1">
      <alignment horizontal="center" vertical="center"/>
      <protection hidden="1"/>
    </xf>
    <xf numFmtId="0" fontId="46" fillId="2" borderId="58" xfId="0" applyFont="1" applyFill="1" applyBorder="1" applyAlignment="1" applyProtection="1">
      <alignment horizontal="center" vertical="center"/>
      <protection hidden="1"/>
    </xf>
    <xf numFmtId="0" fontId="32" fillId="2" borderId="73" xfId="0" applyFont="1" applyFill="1" applyBorder="1" applyAlignment="1" applyProtection="1">
      <alignment horizontal="left" vertical="top" wrapText="1"/>
      <protection hidden="1"/>
    </xf>
    <xf numFmtId="0" fontId="32" fillId="2" borderId="74" xfId="0" applyFont="1" applyFill="1" applyBorder="1" applyAlignment="1" applyProtection="1">
      <alignment horizontal="left" vertical="top" wrapText="1"/>
      <protection hidden="1"/>
    </xf>
    <xf numFmtId="0" fontId="34" fillId="2" borderId="58" xfId="0" applyFont="1" applyFill="1" applyBorder="1" applyAlignment="1" applyProtection="1">
      <alignment horizontal="left" vertical="top" wrapText="1"/>
      <protection hidden="1"/>
    </xf>
    <xf numFmtId="0" fontId="32" fillId="2" borderId="58" xfId="0" applyFont="1" applyFill="1" applyBorder="1" applyAlignment="1" applyProtection="1">
      <alignment vertical="center"/>
      <protection hidden="1"/>
    </xf>
    <xf numFmtId="0" fontId="32" fillId="15" borderId="58" xfId="0" applyFont="1" applyFill="1" applyBorder="1" applyAlignment="1" applyProtection="1">
      <alignment horizontal="center" vertical="center"/>
      <protection hidden="1"/>
    </xf>
    <xf numFmtId="0" fontId="34" fillId="2" borderId="58" xfId="0" applyFont="1" applyFill="1" applyBorder="1" applyAlignment="1" applyProtection="1">
      <alignment horizontal="center" vertical="center" wrapText="1"/>
      <protection hidden="1"/>
    </xf>
    <xf numFmtId="0" fontId="45" fillId="0" borderId="58" xfId="0" applyFont="1" applyBorder="1" applyAlignment="1" applyProtection="1">
      <alignment horizontal="center" vertical="center"/>
      <protection hidden="1"/>
    </xf>
    <xf numFmtId="0" fontId="32" fillId="3" borderId="58" xfId="0" applyFont="1" applyFill="1" applyBorder="1" applyAlignment="1" applyProtection="1">
      <alignment vertical="center" wrapText="1"/>
      <protection hidden="1"/>
    </xf>
    <xf numFmtId="0" fontId="32" fillId="11" borderId="58" xfId="0" applyFont="1" applyFill="1" applyBorder="1" applyAlignment="1" applyProtection="1">
      <alignment vertical="center" wrapText="1"/>
      <protection hidden="1"/>
    </xf>
    <xf numFmtId="0" fontId="88" fillId="0" borderId="58" xfId="0" applyFont="1" applyBorder="1" applyAlignment="1" applyProtection="1">
      <alignment wrapText="1"/>
      <protection hidden="1"/>
    </xf>
    <xf numFmtId="0" fontId="49" fillId="2" borderId="0" xfId="0" applyFont="1" applyFill="1" applyAlignment="1" applyProtection="1">
      <alignment horizontal="center" vertical="center"/>
      <protection locked="0"/>
    </xf>
    <xf numFmtId="0" fontId="26" fillId="2" borderId="0" xfId="0" applyFont="1" applyFill="1" applyAlignment="1" applyProtection="1">
      <alignment horizontal="center" vertical="center"/>
      <protection hidden="1"/>
    </xf>
    <xf numFmtId="0" fontId="32" fillId="2" borderId="0" xfId="0" applyFont="1" applyFill="1" applyAlignment="1" applyProtection="1">
      <alignment vertical="center"/>
      <protection hidden="1"/>
    </xf>
    <xf numFmtId="0" fontId="32" fillId="2" borderId="74" xfId="0" applyFont="1" applyFill="1" applyBorder="1" applyAlignment="1" applyProtection="1">
      <alignment vertical="center"/>
      <protection hidden="1"/>
    </xf>
    <xf numFmtId="0" fontId="45" fillId="2" borderId="73" xfId="0" applyFont="1" applyFill="1" applyBorder="1" applyAlignment="1" applyProtection="1">
      <alignment vertical="top" wrapText="1"/>
      <protection hidden="1"/>
    </xf>
    <xf numFmtId="0" fontId="45" fillId="2" borderId="0" xfId="0" applyFont="1" applyFill="1" applyAlignment="1" applyProtection="1">
      <alignment vertical="top" wrapText="1"/>
      <protection hidden="1"/>
    </xf>
    <xf numFmtId="0" fontId="45" fillId="2" borderId="74" xfId="0" applyFont="1" applyFill="1" applyBorder="1" applyAlignment="1" applyProtection="1">
      <alignment vertical="top" wrapText="1"/>
      <protection hidden="1"/>
    </xf>
    <xf numFmtId="0" fontId="45" fillId="0" borderId="73" xfId="0" applyFont="1" applyBorder="1" applyAlignment="1" applyProtection="1">
      <alignment horizontal="left" vertical="top"/>
      <protection hidden="1"/>
    </xf>
    <xf numFmtId="0" fontId="32" fillId="2" borderId="58" xfId="0" applyFont="1" applyFill="1" applyBorder="1" applyAlignment="1" applyProtection="1">
      <alignment vertical="center" wrapText="1"/>
      <protection hidden="1"/>
    </xf>
    <xf numFmtId="0" fontId="34" fillId="2" borderId="0" xfId="0" applyFont="1" applyFill="1" applyAlignment="1" applyProtection="1">
      <alignment horizontal="left" vertical="top" wrapText="1"/>
      <protection hidden="1"/>
    </xf>
    <xf numFmtId="0" fontId="45" fillId="2" borderId="0" xfId="0" applyFont="1" applyFill="1" applyProtection="1">
      <protection hidden="1"/>
    </xf>
    <xf numFmtId="0" fontId="32" fillId="2" borderId="73" xfId="0" applyFont="1" applyFill="1" applyBorder="1" applyAlignment="1" applyProtection="1">
      <alignment vertical="center" wrapText="1"/>
      <protection hidden="1"/>
    </xf>
    <xf numFmtId="0" fontId="74" fillId="0" borderId="58" xfId="0" applyFont="1" applyBorder="1" applyAlignment="1" applyProtection="1">
      <alignment horizontal="left" vertical="top"/>
      <protection hidden="1"/>
    </xf>
    <xf numFmtId="0" fontId="45" fillId="0" borderId="58" xfId="0" applyFont="1" applyBorder="1" applyAlignment="1" applyProtection="1">
      <alignment horizontal="left" vertical="top"/>
      <protection hidden="1"/>
    </xf>
    <xf numFmtId="0" fontId="33" fillId="0" borderId="0" xfId="0" applyFont="1" applyAlignment="1" applyProtection="1">
      <alignment horizontal="center" vertical="center"/>
      <protection hidden="1"/>
    </xf>
    <xf numFmtId="0" fontId="89" fillId="2" borderId="10" xfId="0" applyFont="1" applyFill="1" applyBorder="1" applyAlignment="1" applyProtection="1">
      <alignment horizontal="left"/>
      <protection locked="0"/>
    </xf>
    <xf numFmtId="0" fontId="89" fillId="2" borderId="10" xfId="0" applyFont="1" applyFill="1" applyBorder="1" applyAlignment="1" applyProtection="1">
      <alignment horizontal="center"/>
      <protection locked="0"/>
    </xf>
    <xf numFmtId="0" fontId="90" fillId="2" borderId="0" xfId="0" applyFont="1" applyFill="1" applyAlignment="1" applyProtection="1">
      <alignment horizontal="left"/>
      <protection locked="0"/>
    </xf>
    <xf numFmtId="0" fontId="90" fillId="2" borderId="0" xfId="0" applyFont="1" applyFill="1" applyAlignment="1" applyProtection="1">
      <alignment horizontal="center"/>
      <protection locked="0"/>
    </xf>
    <xf numFmtId="0" fontId="91" fillId="2" borderId="6" xfId="0" applyFont="1" applyFill="1" applyBorder="1" applyAlignment="1" applyProtection="1">
      <alignment horizontal="left" vertical="center"/>
      <protection locked="0"/>
    </xf>
    <xf numFmtId="0" fontId="91" fillId="2" borderId="0" xfId="0" applyFont="1" applyFill="1" applyAlignment="1" applyProtection="1">
      <alignment horizontal="center" vertical="center"/>
      <protection locked="0"/>
    </xf>
    <xf numFmtId="0" fontId="91" fillId="2" borderId="0" xfId="0" applyFont="1" applyFill="1" applyAlignment="1" applyProtection="1">
      <alignment horizontal="left" vertical="center"/>
      <protection locked="0"/>
    </xf>
    <xf numFmtId="0" fontId="90" fillId="2" borderId="0" xfId="0" applyFont="1" applyFill="1" applyAlignment="1" applyProtection="1">
      <alignment horizontal="left" vertical="center"/>
      <protection locked="0"/>
    </xf>
    <xf numFmtId="0" fontId="90" fillId="2" borderId="0" xfId="0" applyFont="1" applyFill="1" applyAlignment="1" applyProtection="1">
      <alignment horizontal="center" vertical="center"/>
      <protection locked="0"/>
    </xf>
    <xf numFmtId="0" fontId="90" fillId="0" borderId="0" xfId="0" applyFont="1" applyAlignment="1" applyProtection="1">
      <alignment horizontal="left" vertical="center"/>
      <protection locked="0"/>
    </xf>
    <xf numFmtId="0" fontId="90" fillId="0" borderId="0" xfId="0" applyFont="1" applyAlignment="1" applyProtection="1">
      <alignment horizontal="left"/>
      <protection locked="0"/>
    </xf>
    <xf numFmtId="0" fontId="90" fillId="0" borderId="0" xfId="0" applyFont="1" applyAlignment="1" applyProtection="1">
      <alignment horizontal="center"/>
      <protection locked="0"/>
    </xf>
    <xf numFmtId="0" fontId="70" fillId="0" borderId="0" xfId="0" applyFont="1" applyAlignment="1" applyProtection="1">
      <alignment horizontal="left" vertical="center"/>
      <protection hidden="1"/>
    </xf>
    <xf numFmtId="0" fontId="70" fillId="2" borderId="0" xfId="0" applyFont="1" applyFill="1" applyAlignment="1" applyProtection="1">
      <alignment horizontal="left" vertical="center"/>
      <protection locked="0"/>
    </xf>
    <xf numFmtId="0" fontId="32" fillId="7" borderId="95" xfId="0" applyFont="1" applyFill="1" applyBorder="1" applyAlignment="1" applyProtection="1">
      <alignment horizontal="center" vertical="center" wrapText="1"/>
      <protection locked="0"/>
    </xf>
    <xf numFmtId="0" fontId="64" fillId="0" borderId="83" xfId="0" applyFont="1" applyBorder="1" applyAlignment="1" applyProtection="1">
      <alignment horizontal="left" vertical="center"/>
      <protection locked="0"/>
    </xf>
    <xf numFmtId="0" fontId="64" fillId="0" borderId="2" xfId="0" applyFont="1" applyBorder="1" applyAlignment="1" applyProtection="1">
      <alignment horizontal="left" vertical="center"/>
      <protection locked="0"/>
    </xf>
    <xf numFmtId="0" fontId="64" fillId="0" borderId="0" xfId="0" applyFont="1" applyAlignment="1" applyProtection="1">
      <alignment horizontal="left" vertical="center"/>
      <protection locked="0"/>
    </xf>
    <xf numFmtId="0" fontId="95" fillId="8" borderId="0" xfId="0" applyFont="1" applyFill="1" applyAlignment="1" applyProtection="1">
      <alignment horizontal="center" vertical="center"/>
      <protection locked="0"/>
    </xf>
    <xf numFmtId="0" fontId="96" fillId="18" borderId="0" xfId="0" applyFont="1" applyFill="1" applyAlignment="1" applyProtection="1">
      <alignment horizontal="left" vertical="center" wrapText="1"/>
      <protection locked="0" hidden="1"/>
    </xf>
    <xf numFmtId="0" fontId="96" fillId="18" borderId="0" xfId="0" applyFont="1" applyFill="1" applyAlignment="1" applyProtection="1">
      <alignment vertical="center" wrapText="1"/>
      <protection locked="0"/>
    </xf>
    <xf numFmtId="0" fontId="96" fillId="18" borderId="0" xfId="0" applyFont="1" applyFill="1" applyAlignment="1" applyProtection="1">
      <alignment horizontal="center" vertical="center" wrapText="1"/>
      <protection locked="0"/>
    </xf>
    <xf numFmtId="0" fontId="96" fillId="18" borderId="0" xfId="0" applyFont="1" applyFill="1" applyAlignment="1" applyProtection="1">
      <alignment horizontal="left" vertical="center" wrapText="1"/>
      <protection locked="0"/>
    </xf>
    <xf numFmtId="1" fontId="96" fillId="18" borderId="0" xfId="0" applyNumberFormat="1" applyFont="1" applyFill="1" applyAlignment="1" applyProtection="1">
      <alignment horizontal="center" vertical="center" wrapText="1"/>
      <protection locked="0"/>
    </xf>
    <xf numFmtId="0" fontId="96" fillId="18" borderId="0" xfId="0" applyFont="1" applyFill="1" applyAlignment="1" applyProtection="1">
      <alignment horizontal="left" vertical="center"/>
      <protection locked="0"/>
    </xf>
    <xf numFmtId="0" fontId="96" fillId="18" borderId="0" xfId="0" applyFont="1" applyFill="1" applyAlignment="1" applyProtection="1">
      <alignment horizontal="center" vertical="center"/>
      <protection locked="0"/>
    </xf>
    <xf numFmtId="0" fontId="96" fillId="18" borderId="79" xfId="0" applyFont="1" applyFill="1" applyBorder="1" applyAlignment="1" applyProtection="1">
      <alignment horizontal="center" vertical="center" wrapText="1"/>
      <protection locked="0"/>
    </xf>
    <xf numFmtId="1" fontId="96" fillId="18" borderId="0" xfId="0" applyNumberFormat="1" applyFont="1" applyFill="1" applyAlignment="1" applyProtection="1">
      <alignment horizontal="left" vertical="center" wrapText="1"/>
      <protection locked="0"/>
    </xf>
    <xf numFmtId="0" fontId="95" fillId="2" borderId="0" xfId="0" applyFont="1" applyFill="1" applyAlignment="1" applyProtection="1">
      <alignment horizontal="center" vertical="center"/>
      <protection locked="0"/>
    </xf>
    <xf numFmtId="0" fontId="96" fillId="18" borderId="80" xfId="0" applyFont="1" applyFill="1" applyBorder="1" applyAlignment="1" applyProtection="1">
      <alignment vertical="center" wrapText="1"/>
      <protection locked="0"/>
    </xf>
    <xf numFmtId="0" fontId="32" fillId="7" borderId="97" xfId="0" applyFont="1" applyFill="1" applyBorder="1" applyAlignment="1" applyProtection="1">
      <alignment horizontal="center" vertical="center" wrapText="1"/>
      <protection locked="0"/>
    </xf>
    <xf numFmtId="0" fontId="29" fillId="16" borderId="97" xfId="0" applyFont="1" applyFill="1" applyBorder="1" applyAlignment="1" applyProtection="1">
      <alignment horizontal="center" vertical="center" wrapText="1"/>
      <protection locked="0"/>
    </xf>
    <xf numFmtId="0" fontId="32" fillId="17" borderId="98" xfId="0" applyFont="1" applyFill="1" applyBorder="1" applyAlignment="1" applyProtection="1">
      <alignment horizontal="center" vertical="center" wrapText="1"/>
      <protection locked="0"/>
    </xf>
    <xf numFmtId="0" fontId="96" fillId="18" borderId="97" xfId="0" applyFont="1" applyFill="1" applyBorder="1" applyAlignment="1" applyProtection="1">
      <alignment horizontal="center" vertical="center" wrapText="1"/>
      <protection locked="0"/>
    </xf>
    <xf numFmtId="0" fontId="32" fillId="7" borderId="99" xfId="0" applyFont="1" applyFill="1" applyBorder="1" applyAlignment="1" applyProtection="1">
      <alignment horizontal="center" vertical="center" wrapText="1"/>
      <protection locked="0"/>
    </xf>
    <xf numFmtId="0" fontId="96" fillId="18" borderId="100" xfId="0" applyFont="1" applyFill="1" applyBorder="1" applyAlignment="1" applyProtection="1">
      <alignment horizontal="center" vertical="center" wrapText="1"/>
      <protection locked="0"/>
    </xf>
    <xf numFmtId="1" fontId="55" fillId="0" borderId="100" xfId="0" applyNumberFormat="1" applyFont="1" applyBorder="1" applyAlignment="1" applyProtection="1">
      <alignment horizontal="center" vertical="center" wrapText="1"/>
      <protection hidden="1"/>
    </xf>
    <xf numFmtId="1" fontId="55" fillId="0" borderId="101" xfId="0" applyNumberFormat="1" applyFont="1" applyBorder="1" applyAlignment="1" applyProtection="1">
      <alignment horizontal="center" vertical="center" wrapText="1"/>
      <protection hidden="1"/>
    </xf>
    <xf numFmtId="0" fontId="32" fillId="17" borderId="97" xfId="0" applyFont="1" applyFill="1" applyBorder="1" applyAlignment="1" applyProtection="1">
      <alignment horizontal="center" vertical="center" wrapText="1"/>
      <protection locked="0"/>
    </xf>
    <xf numFmtId="0" fontId="96" fillId="18" borderId="97" xfId="0" applyFont="1" applyFill="1" applyBorder="1" applyAlignment="1" applyProtection="1">
      <alignment vertical="center" wrapText="1"/>
      <protection locked="0"/>
    </xf>
    <xf numFmtId="0" fontId="32" fillId="16" borderId="97" xfId="0" applyFont="1" applyFill="1" applyBorder="1" applyAlignment="1" applyProtection="1">
      <alignment horizontal="center" vertical="center" wrapText="1"/>
      <protection locked="0"/>
    </xf>
    <xf numFmtId="1" fontId="55" fillId="0" borderId="0" xfId="0" applyNumberFormat="1" applyFont="1" applyAlignment="1" applyProtection="1">
      <alignment horizontal="center" vertical="center" wrapText="1"/>
      <protection locked="0"/>
    </xf>
    <xf numFmtId="1" fontId="80" fillId="0" borderId="0" xfId="0" applyNumberFormat="1" applyFont="1" applyAlignment="1" applyProtection="1">
      <alignment horizontal="center" vertical="center" wrapText="1"/>
      <protection locked="0"/>
    </xf>
    <xf numFmtId="1" fontId="55" fillId="0" borderId="82" xfId="0" applyNumberFormat="1" applyFont="1" applyBorder="1" applyAlignment="1" applyProtection="1">
      <alignment horizontal="center" vertical="center" wrapText="1"/>
      <protection locked="0"/>
    </xf>
    <xf numFmtId="1" fontId="80" fillId="0" borderId="80" xfId="0" applyNumberFormat="1" applyFont="1" applyBorder="1" applyAlignment="1" applyProtection="1">
      <alignment horizontal="center" vertical="center" wrapText="1"/>
      <protection locked="0"/>
    </xf>
    <xf numFmtId="1" fontId="80" fillId="0" borderId="96" xfId="0" applyNumberFormat="1" applyFont="1" applyBorder="1" applyAlignment="1" applyProtection="1">
      <alignment horizontal="center" vertical="center" wrapText="1"/>
      <protection locked="0"/>
    </xf>
    <xf numFmtId="0" fontId="32" fillId="7" borderId="0" xfId="0" applyFont="1" applyFill="1" applyAlignment="1" applyProtection="1">
      <alignment horizontal="center" vertical="center" wrapText="1"/>
      <protection locked="0"/>
    </xf>
    <xf numFmtId="1" fontId="58" fillId="2" borderId="24" xfId="0" applyNumberFormat="1" applyFont="1" applyFill="1" applyBorder="1" applyAlignment="1" applyProtection="1">
      <alignment horizontal="left" vertical="center"/>
      <protection locked="0"/>
    </xf>
    <xf numFmtId="0" fontId="62" fillId="3" borderId="0" xfId="0" applyFont="1" applyFill="1" applyAlignment="1" applyProtection="1">
      <alignment horizontal="left" vertical="center" wrapText="1"/>
      <protection locked="0"/>
    </xf>
    <xf numFmtId="1" fontId="62" fillId="3" borderId="0" xfId="0" applyNumberFormat="1" applyFont="1" applyFill="1" applyAlignment="1" applyProtection="1">
      <alignment horizontal="center" vertical="center" wrapText="1"/>
      <protection locked="0"/>
    </xf>
    <xf numFmtId="1" fontId="59" fillId="2" borderId="3" xfId="0" applyNumberFormat="1" applyFont="1" applyFill="1" applyBorder="1" applyAlignment="1" applyProtection="1">
      <alignment horizontal="left" vertical="center" wrapText="1"/>
      <protection locked="0"/>
    </xf>
    <xf numFmtId="0" fontId="63" fillId="4" borderId="0" xfId="0" applyFont="1" applyFill="1" applyAlignment="1" applyProtection="1">
      <alignment horizontal="left" vertical="center" wrapText="1"/>
      <protection locked="0"/>
    </xf>
    <xf numFmtId="0" fontId="63" fillId="4" borderId="4" xfId="0" applyFont="1" applyFill="1" applyBorder="1" applyAlignment="1" applyProtection="1">
      <alignment horizontal="left" vertical="center"/>
      <protection locked="0"/>
    </xf>
    <xf numFmtId="0" fontId="63" fillId="4" borderId="5" xfId="0" applyFont="1" applyFill="1" applyBorder="1" applyAlignment="1" applyProtection="1">
      <alignment horizontal="left" vertical="center"/>
      <protection locked="0"/>
    </xf>
    <xf numFmtId="1" fontId="70" fillId="0" borderId="83" xfId="0" applyNumberFormat="1" applyFont="1" applyBorder="1" applyAlignment="1" applyProtection="1">
      <alignment horizontal="left" vertical="center" wrapText="1"/>
      <protection hidden="1"/>
    </xf>
    <xf numFmtId="1" fontId="70" fillId="0" borderId="2" xfId="0" applyNumberFormat="1" applyFont="1" applyBorder="1" applyAlignment="1" applyProtection="1">
      <alignment horizontal="left" vertical="center"/>
      <protection hidden="1"/>
    </xf>
    <xf numFmtId="0" fontId="70" fillId="0" borderId="2" xfId="0" applyFont="1" applyBorder="1" applyAlignment="1" applyProtection="1">
      <alignment horizontal="left" vertical="center" wrapText="1"/>
      <protection hidden="1"/>
    </xf>
    <xf numFmtId="1" fontId="32" fillId="7" borderId="0" xfId="0" applyNumberFormat="1" applyFont="1" applyFill="1" applyAlignment="1" applyProtection="1">
      <alignment horizontal="left" vertical="center" wrapText="1"/>
      <protection locked="0"/>
    </xf>
    <xf numFmtId="1" fontId="32" fillId="7" borderId="0" xfId="0" applyNumberFormat="1" applyFont="1" applyFill="1" applyAlignment="1" applyProtection="1">
      <alignment horizontal="center" vertical="center" wrapText="1"/>
      <protection locked="0"/>
    </xf>
    <xf numFmtId="0" fontId="62" fillId="12" borderId="0" xfId="0" applyFont="1" applyFill="1" applyAlignment="1" applyProtection="1">
      <alignment vertical="center"/>
      <protection locked="0"/>
    </xf>
    <xf numFmtId="0" fontId="64" fillId="2" borderId="0" xfId="0" applyFont="1" applyFill="1" applyAlignment="1" applyProtection="1">
      <alignment horizontal="left" vertical="center" wrapText="1"/>
      <protection locked="0"/>
    </xf>
    <xf numFmtId="0" fontId="26" fillId="8" borderId="0" xfId="0" applyFont="1" applyFill="1" applyAlignment="1" applyProtection="1">
      <alignment horizontal="center"/>
      <protection locked="0"/>
    </xf>
    <xf numFmtId="0" fontId="62" fillId="9" borderId="0" xfId="0" applyFont="1" applyFill="1" applyAlignment="1" applyProtection="1">
      <alignment horizontal="left" vertical="center"/>
      <protection locked="0"/>
    </xf>
    <xf numFmtId="0" fontId="27" fillId="2" borderId="0" xfId="0" applyFont="1" applyFill="1" applyAlignment="1" applyProtection="1">
      <alignment horizontal="center" vertical="center" wrapText="1"/>
      <protection locked="0"/>
    </xf>
    <xf numFmtId="0" fontId="94" fillId="7" borderId="78" xfId="0" applyFont="1" applyFill="1" applyBorder="1" applyAlignment="1" applyProtection="1">
      <alignment horizontal="center" vertical="center" wrapText="1"/>
      <protection locked="0"/>
    </xf>
    <xf numFmtId="0" fontId="32" fillId="6" borderId="0" xfId="0" applyFont="1" applyFill="1" applyAlignment="1" applyProtection="1">
      <alignment horizontal="center" vertical="center"/>
      <protection locked="0"/>
    </xf>
    <xf numFmtId="0" fontId="32" fillId="17" borderId="0" xfId="0" applyFont="1" applyFill="1" applyAlignment="1" applyProtection="1">
      <alignment horizontal="center" vertical="center"/>
      <protection hidden="1"/>
    </xf>
    <xf numFmtId="0" fontId="45" fillId="0" borderId="75" xfId="0" applyFont="1" applyBorder="1" applyAlignment="1" applyProtection="1">
      <alignment horizontal="left" vertical="top" wrapText="1"/>
      <protection hidden="1"/>
    </xf>
    <xf numFmtId="0" fontId="45" fillId="0" borderId="0" xfId="0" applyFont="1" applyAlignment="1" applyProtection="1">
      <alignment horizontal="left" vertical="top" wrapText="1"/>
      <protection hidden="1"/>
    </xf>
    <xf numFmtId="0" fontId="34" fillId="2" borderId="58" xfId="0" applyFont="1" applyFill="1" applyBorder="1" applyAlignment="1" applyProtection="1">
      <alignment horizontal="left" vertical="center" wrapText="1"/>
      <protection hidden="1"/>
    </xf>
    <xf numFmtId="0" fontId="46" fillId="2" borderId="58" xfId="0" applyFont="1" applyFill="1" applyBorder="1" applyAlignment="1" applyProtection="1">
      <alignment horizontal="center" vertical="center"/>
      <protection hidden="1"/>
    </xf>
    <xf numFmtId="0" fontId="45" fillId="0" borderId="73" xfId="0" applyFont="1" applyBorder="1" applyAlignment="1" applyProtection="1">
      <alignment horizontal="left" vertical="top"/>
      <protection hidden="1"/>
    </xf>
    <xf numFmtId="0" fontId="45" fillId="0" borderId="0" xfId="0" applyFont="1" applyAlignment="1" applyProtection="1">
      <alignment horizontal="left" vertical="top"/>
      <protection hidden="1"/>
    </xf>
    <xf numFmtId="0" fontId="45" fillId="0" borderId="74" xfId="0" applyFont="1" applyBorder="1" applyAlignment="1" applyProtection="1">
      <alignment horizontal="left" vertical="top"/>
      <protection hidden="1"/>
    </xf>
    <xf numFmtId="0" fontId="32" fillId="16" borderId="0" xfId="0" applyFont="1" applyFill="1" applyAlignment="1" applyProtection="1">
      <alignment horizontal="center" vertical="center"/>
      <protection hidden="1"/>
    </xf>
    <xf numFmtId="0" fontId="32" fillId="16" borderId="74" xfId="0" applyFont="1" applyFill="1" applyBorder="1" applyAlignment="1" applyProtection="1">
      <alignment horizontal="center" vertical="center"/>
      <protection hidden="1"/>
    </xf>
    <xf numFmtId="0" fontId="45" fillId="0" borderId="73" xfId="0" applyFont="1" applyBorder="1" applyAlignment="1" applyProtection="1">
      <alignment horizontal="left" vertical="top" wrapText="1"/>
      <protection hidden="1"/>
    </xf>
    <xf numFmtId="0" fontId="45" fillId="0" borderId="74" xfId="0" applyFont="1" applyBorder="1" applyAlignment="1" applyProtection="1">
      <alignment horizontal="left" vertical="top" wrapText="1"/>
      <protection hidden="1"/>
    </xf>
    <xf numFmtId="0" fontId="32" fillId="7" borderId="58" xfId="0" applyFont="1" applyFill="1" applyBorder="1" applyAlignment="1" applyProtection="1">
      <alignment horizontal="left" vertical="top" wrapText="1"/>
      <protection hidden="1"/>
    </xf>
    <xf numFmtId="0" fontId="32" fillId="7" borderId="59" xfId="0" applyFont="1" applyFill="1" applyBorder="1" applyAlignment="1" applyProtection="1">
      <alignment horizontal="left" vertical="top" wrapText="1"/>
      <protection hidden="1"/>
    </xf>
    <xf numFmtId="0" fontId="32" fillId="3" borderId="58" xfId="0" applyFont="1" applyFill="1" applyBorder="1" applyAlignment="1" applyProtection="1">
      <alignment horizontal="center" vertical="center" wrapText="1"/>
      <protection hidden="1"/>
    </xf>
    <xf numFmtId="0" fontId="32" fillId="3" borderId="59" xfId="0" applyFont="1" applyFill="1" applyBorder="1" applyAlignment="1" applyProtection="1">
      <alignment horizontal="center" vertical="center" wrapText="1"/>
      <protection hidden="1"/>
    </xf>
    <xf numFmtId="0" fontId="64" fillId="2" borderId="77" xfId="0" applyFont="1" applyFill="1" applyBorder="1" applyAlignment="1" applyProtection="1">
      <alignment horizontal="center" vertical="center"/>
      <protection hidden="1"/>
    </xf>
    <xf numFmtId="0" fontId="64" fillId="2" borderId="73" xfId="0" applyFont="1" applyFill="1" applyBorder="1" applyAlignment="1" applyProtection="1">
      <alignment horizontal="center" vertical="center"/>
      <protection hidden="1"/>
    </xf>
    <xf numFmtId="0" fontId="45" fillId="0" borderId="58" xfId="0" applyFont="1" applyBorder="1" applyAlignment="1" applyProtection="1">
      <alignment horizontal="left" vertical="top" wrapText="1"/>
      <protection hidden="1"/>
    </xf>
    <xf numFmtId="0" fontId="45" fillId="0" borderId="59" xfId="0" applyFont="1" applyBorder="1" applyAlignment="1" applyProtection="1">
      <alignment horizontal="left" vertical="top" wrapText="1"/>
      <protection hidden="1"/>
    </xf>
    <xf numFmtId="0" fontId="33" fillId="0" borderId="73" xfId="0" applyFont="1" applyBorder="1" applyAlignment="1" applyProtection="1">
      <alignment horizontal="left" wrapText="1"/>
      <protection hidden="1"/>
    </xf>
    <xf numFmtId="0" fontId="33" fillId="0" borderId="0" xfId="0" applyFont="1" applyAlignment="1" applyProtection="1">
      <alignment horizontal="left" wrapText="1"/>
      <protection hidden="1"/>
    </xf>
    <xf numFmtId="0" fontId="33" fillId="0" borderId="74" xfId="0" applyFont="1" applyBorder="1" applyAlignment="1" applyProtection="1">
      <alignment horizontal="left" wrapText="1"/>
      <protection hidden="1"/>
    </xf>
    <xf numFmtId="0" fontId="32" fillId="7" borderId="73" xfId="0" applyFont="1" applyFill="1" applyBorder="1" applyAlignment="1" applyProtection="1">
      <alignment horizontal="left" vertical="top" wrapText="1"/>
      <protection hidden="1"/>
    </xf>
    <xf numFmtId="0" fontId="32" fillId="7" borderId="74" xfId="0" applyFont="1" applyFill="1" applyBorder="1" applyAlignment="1" applyProtection="1">
      <alignment horizontal="left" vertical="top" wrapText="1"/>
      <protection hidden="1"/>
    </xf>
    <xf numFmtId="0" fontId="32" fillId="9" borderId="45" xfId="0" applyFont="1" applyFill="1" applyBorder="1" applyAlignment="1" applyProtection="1">
      <alignment horizontal="center" vertical="center"/>
      <protection hidden="1"/>
    </xf>
    <xf numFmtId="0" fontId="32" fillId="9" borderId="46" xfId="0" applyFont="1" applyFill="1" applyBorder="1" applyAlignment="1" applyProtection="1">
      <alignment horizontal="center" vertical="center"/>
      <protection hidden="1"/>
    </xf>
    <xf numFmtId="0" fontId="32" fillId="9" borderId="47" xfId="0" applyFont="1" applyFill="1" applyBorder="1" applyAlignment="1" applyProtection="1">
      <alignment horizontal="center" vertical="center"/>
      <protection hidden="1"/>
    </xf>
    <xf numFmtId="0" fontId="33" fillId="0" borderId="45" xfId="0" applyFont="1" applyBorder="1" applyAlignment="1" applyProtection="1">
      <alignment horizontal="left" vertical="top" wrapText="1"/>
      <protection hidden="1"/>
    </xf>
    <xf numFmtId="0" fontId="33" fillId="0" borderId="46" xfId="0" applyFont="1" applyBorder="1" applyAlignment="1" applyProtection="1">
      <alignment horizontal="left" vertical="top" wrapText="1"/>
      <protection hidden="1"/>
    </xf>
    <xf numFmtId="0" fontId="33" fillId="0" borderId="47" xfId="0" applyFont="1" applyBorder="1" applyAlignment="1" applyProtection="1">
      <alignment horizontal="left" vertical="top" wrapText="1"/>
      <protection hidden="1"/>
    </xf>
    <xf numFmtId="0" fontId="32" fillId="12" borderId="48" xfId="0" applyFont="1" applyFill="1" applyBorder="1" applyAlignment="1" applyProtection="1">
      <alignment horizontal="center" vertical="center"/>
      <protection hidden="1"/>
    </xf>
    <xf numFmtId="0" fontId="32" fillId="12" borderId="49" xfId="0" applyFont="1" applyFill="1" applyBorder="1" applyAlignment="1" applyProtection="1">
      <alignment horizontal="center" vertical="center"/>
      <protection hidden="1"/>
    </xf>
    <xf numFmtId="0" fontId="32" fillId="12" borderId="50" xfId="0" applyFont="1" applyFill="1" applyBorder="1" applyAlignment="1" applyProtection="1">
      <alignment horizontal="center" vertical="center"/>
      <protection hidden="1"/>
    </xf>
    <xf numFmtId="0" fontId="32" fillId="6" borderId="93" xfId="0" applyFont="1" applyFill="1" applyBorder="1" applyAlignment="1" applyProtection="1">
      <alignment horizontal="center" vertical="center"/>
      <protection hidden="1"/>
    </xf>
    <xf numFmtId="0" fontId="32" fillId="6" borderId="0" xfId="0" applyFont="1" applyFill="1" applyAlignment="1" applyProtection="1">
      <alignment horizontal="center" vertical="center"/>
      <protection hidden="1"/>
    </xf>
    <xf numFmtId="0" fontId="32" fillId="13" borderId="60" xfId="0" applyFont="1" applyFill="1" applyBorder="1" applyAlignment="1" applyProtection="1">
      <alignment horizontal="center" vertical="center"/>
      <protection hidden="1"/>
    </xf>
    <xf numFmtId="0" fontId="32" fillId="13" borderId="61" xfId="0" applyFont="1" applyFill="1" applyBorder="1" applyAlignment="1" applyProtection="1">
      <alignment horizontal="center" vertical="center"/>
      <protection hidden="1"/>
    </xf>
    <xf numFmtId="0" fontId="32" fillId="13" borderId="62" xfId="0" applyFont="1" applyFill="1" applyBorder="1" applyAlignment="1" applyProtection="1">
      <alignment horizontal="center" vertical="center"/>
      <protection hidden="1"/>
    </xf>
    <xf numFmtId="0" fontId="71" fillId="0" borderId="60" xfId="0" applyFont="1" applyBorder="1" applyAlignment="1" applyProtection="1">
      <alignment horizontal="left" vertical="top" wrapText="1"/>
      <protection hidden="1"/>
    </xf>
    <xf numFmtId="0" fontId="71" fillId="0" borderId="61" xfId="0" applyFont="1" applyBorder="1" applyAlignment="1" applyProtection="1">
      <alignment horizontal="left" vertical="top" wrapText="1"/>
      <protection hidden="1"/>
    </xf>
    <xf numFmtId="0" fontId="71" fillId="0" borderId="62" xfId="0" applyFont="1" applyBorder="1" applyAlignment="1" applyProtection="1">
      <alignment horizontal="left" vertical="top" wrapText="1"/>
      <protection hidden="1"/>
    </xf>
    <xf numFmtId="0" fontId="29" fillId="4" borderId="38" xfId="0" applyFont="1" applyFill="1" applyBorder="1" applyAlignment="1" applyProtection="1">
      <alignment horizontal="center" vertical="center" wrapText="1"/>
      <protection hidden="1"/>
    </xf>
    <xf numFmtId="0" fontId="29" fillId="3" borderId="40" xfId="0" applyFont="1" applyFill="1" applyBorder="1" applyAlignment="1" applyProtection="1">
      <alignment horizontal="center" vertical="center" wrapText="1"/>
      <protection hidden="1"/>
    </xf>
    <xf numFmtId="0" fontId="26" fillId="0" borderId="0" xfId="0" applyFont="1" applyAlignment="1" applyProtection="1">
      <alignment horizontal="center" vertical="top" wrapText="1"/>
      <protection hidden="1"/>
    </xf>
    <xf numFmtId="0" fontId="44" fillId="0" borderId="15" xfId="0" applyFont="1" applyBorder="1" applyAlignment="1" applyProtection="1">
      <alignment horizontal="left" vertical="top" wrapText="1" indent="2"/>
      <protection hidden="1"/>
    </xf>
    <xf numFmtId="0" fontId="44" fillId="0" borderId="0" xfId="0" applyFont="1" applyAlignment="1" applyProtection="1">
      <alignment horizontal="left" vertical="top" wrapText="1" indent="2"/>
      <protection hidden="1"/>
    </xf>
    <xf numFmtId="0" fontId="44" fillId="0" borderId="16" xfId="0" applyFont="1" applyBorder="1" applyAlignment="1" applyProtection="1">
      <alignment horizontal="left" vertical="top" wrapText="1" indent="2"/>
      <protection hidden="1"/>
    </xf>
    <xf numFmtId="0" fontId="31" fillId="0" borderId="48" xfId="0" applyFont="1" applyBorder="1" applyAlignment="1" applyProtection="1">
      <alignment horizontal="left" vertical="top" wrapText="1"/>
      <protection hidden="1"/>
    </xf>
    <xf numFmtId="0" fontId="31" fillId="0" borderId="49" xfId="0" applyFont="1" applyBorder="1" applyAlignment="1" applyProtection="1">
      <alignment horizontal="left" vertical="top" wrapText="1"/>
      <protection hidden="1"/>
    </xf>
    <xf numFmtId="0" fontId="31" fillId="0" borderId="50" xfId="0" applyFont="1" applyBorder="1" applyAlignment="1" applyProtection="1">
      <alignment horizontal="left" vertical="top" wrapText="1"/>
      <protection hidden="1"/>
    </xf>
    <xf numFmtId="0" fontId="29" fillId="9" borderId="0" xfId="0" applyFont="1" applyFill="1" applyAlignment="1" applyProtection="1">
      <alignment horizontal="left" vertical="center"/>
      <protection hidden="1"/>
    </xf>
    <xf numFmtId="0" fontId="32" fillId="9" borderId="0" xfId="0" applyFont="1" applyFill="1" applyAlignment="1" applyProtection="1">
      <alignment horizontal="center" vertical="center"/>
      <protection hidden="1"/>
    </xf>
    <xf numFmtId="0" fontId="32" fillId="9" borderId="43" xfId="0" applyFont="1" applyFill="1" applyBorder="1" applyAlignment="1" applyProtection="1">
      <alignment horizontal="center"/>
      <protection hidden="1"/>
    </xf>
    <xf numFmtId="0" fontId="32" fillId="9" borderId="0" xfId="0" applyFont="1" applyFill="1" applyAlignment="1" applyProtection="1">
      <alignment horizontal="center"/>
      <protection hidden="1"/>
    </xf>
    <xf numFmtId="0" fontId="32" fillId="9" borderId="44" xfId="0" applyFont="1" applyFill="1" applyBorder="1" applyAlignment="1" applyProtection="1">
      <alignment horizontal="center"/>
      <protection hidden="1"/>
    </xf>
    <xf numFmtId="0" fontId="33" fillId="10" borderId="0" xfId="0" applyFont="1" applyFill="1" applyAlignment="1" applyProtection="1">
      <alignment horizontal="left" vertical="top" wrapText="1"/>
      <protection hidden="1"/>
    </xf>
    <xf numFmtId="0" fontId="33" fillId="10" borderId="0" xfId="0" applyFont="1" applyFill="1" applyAlignment="1" applyProtection="1">
      <alignment horizontal="left" vertical="top"/>
      <protection hidden="1"/>
    </xf>
    <xf numFmtId="0" fontId="48" fillId="10" borderId="0" xfId="1" applyFont="1" applyFill="1" applyBorder="1" applyAlignment="1" applyProtection="1">
      <alignment horizontal="center" vertical="center"/>
      <protection hidden="1"/>
    </xf>
    <xf numFmtId="0" fontId="35" fillId="0" borderId="84" xfId="0" applyFont="1" applyBorder="1" applyAlignment="1" applyProtection="1">
      <alignment horizontal="center" vertical="top" wrapText="1"/>
      <protection hidden="1"/>
    </xf>
    <xf numFmtId="0" fontId="35" fillId="0" borderId="85" xfId="0" applyFont="1" applyBorder="1" applyAlignment="1" applyProtection="1">
      <alignment horizontal="center" vertical="top" wrapText="1"/>
      <protection hidden="1"/>
    </xf>
    <xf numFmtId="0" fontId="35" fillId="0" borderId="86" xfId="0" applyFont="1" applyBorder="1" applyAlignment="1" applyProtection="1">
      <alignment horizontal="center" vertical="top" wrapText="1"/>
      <protection hidden="1"/>
    </xf>
    <xf numFmtId="0" fontId="35" fillId="0" borderId="87" xfId="0" applyFont="1" applyBorder="1" applyAlignment="1" applyProtection="1">
      <alignment horizontal="center" vertical="top" wrapText="1"/>
      <protection hidden="1"/>
    </xf>
    <xf numFmtId="0" fontId="35" fillId="0" borderId="0" xfId="0" applyFont="1" applyAlignment="1" applyProtection="1">
      <alignment horizontal="center" vertical="top" wrapText="1"/>
      <protection hidden="1"/>
    </xf>
    <xf numFmtId="0" fontId="35" fillId="0" borderId="88" xfId="0" applyFont="1" applyBorder="1" applyAlignment="1" applyProtection="1">
      <alignment horizontal="center" vertical="top" wrapText="1"/>
      <protection hidden="1"/>
    </xf>
    <xf numFmtId="0" fontId="85" fillId="0" borderId="87" xfId="0" applyFont="1" applyBorder="1" applyAlignment="1" applyProtection="1">
      <alignment horizontal="center" vertical="top" wrapText="1"/>
      <protection hidden="1"/>
    </xf>
    <xf numFmtId="0" fontId="85" fillId="0" borderId="0" xfId="0" applyFont="1" applyAlignment="1" applyProtection="1">
      <alignment horizontal="center" vertical="top" wrapText="1"/>
      <protection hidden="1"/>
    </xf>
    <xf numFmtId="0" fontId="85" fillId="0" borderId="88" xfId="0" applyFont="1" applyBorder="1" applyAlignment="1" applyProtection="1">
      <alignment horizontal="center" vertical="top" wrapText="1"/>
      <protection hidden="1"/>
    </xf>
    <xf numFmtId="0" fontId="85" fillId="0" borderId="89" xfId="0" applyFont="1" applyBorder="1" applyAlignment="1" applyProtection="1">
      <alignment horizontal="center" vertical="top" wrapText="1"/>
      <protection hidden="1"/>
    </xf>
    <xf numFmtId="0" fontId="85" fillId="0" borderId="90" xfId="0" applyFont="1" applyBorder="1" applyAlignment="1" applyProtection="1">
      <alignment horizontal="center" vertical="top" wrapText="1"/>
      <protection hidden="1"/>
    </xf>
    <xf numFmtId="0" fontId="85" fillId="0" borderId="91" xfId="0" applyFont="1" applyBorder="1" applyAlignment="1" applyProtection="1">
      <alignment horizontal="center" vertical="top" wrapText="1"/>
      <protection hidden="1"/>
    </xf>
    <xf numFmtId="0" fontId="41" fillId="0" borderId="92" xfId="0" applyFont="1" applyBorder="1" applyAlignment="1" applyProtection="1">
      <alignment horizontal="left" vertical="top" wrapText="1"/>
      <protection hidden="1"/>
    </xf>
    <xf numFmtId="0" fontId="41" fillId="0" borderId="93" xfId="0" applyFont="1" applyBorder="1" applyAlignment="1" applyProtection="1">
      <alignment horizontal="left" vertical="top" wrapText="1"/>
      <protection hidden="1"/>
    </xf>
    <xf numFmtId="0" fontId="41" fillId="0" borderId="94" xfId="0" applyFont="1" applyBorder="1" applyAlignment="1" applyProtection="1">
      <alignment horizontal="left" vertical="top" wrapText="1"/>
      <protection hidden="1"/>
    </xf>
    <xf numFmtId="0" fontId="41" fillId="0" borderId="51" xfId="0" applyFont="1" applyBorder="1" applyAlignment="1" applyProtection="1">
      <alignment horizontal="left" vertical="top" wrapText="1"/>
      <protection hidden="1"/>
    </xf>
    <xf numFmtId="0" fontId="41" fillId="0" borderId="52" xfId="0" applyFont="1" applyBorder="1" applyAlignment="1" applyProtection="1">
      <alignment horizontal="left" vertical="top" wrapText="1"/>
      <protection hidden="1"/>
    </xf>
    <xf numFmtId="0" fontId="41" fillId="0" borderId="53" xfId="0" applyFont="1" applyBorder="1" applyAlignment="1" applyProtection="1">
      <alignment horizontal="left" vertical="top" wrapText="1"/>
      <protection hidden="1"/>
    </xf>
    <xf numFmtId="0" fontId="32" fillId="3" borderId="54" xfId="0" applyFont="1" applyFill="1" applyBorder="1" applyAlignment="1" applyProtection="1">
      <alignment horizontal="center" vertical="center"/>
      <protection hidden="1"/>
    </xf>
    <xf numFmtId="0" fontId="32" fillId="3" borderId="55" xfId="0" applyFont="1" applyFill="1" applyBorder="1" applyAlignment="1" applyProtection="1">
      <alignment horizontal="center" vertical="center"/>
      <protection hidden="1"/>
    </xf>
    <xf numFmtId="0" fontId="32" fillId="3" borderId="56" xfId="0" applyFont="1" applyFill="1" applyBorder="1" applyAlignment="1" applyProtection="1">
      <alignment horizontal="center" vertical="center"/>
      <protection hidden="1"/>
    </xf>
    <xf numFmtId="0" fontId="44" fillId="0" borderId="28" xfId="0" applyFont="1" applyBorder="1" applyAlignment="1" applyProtection="1">
      <alignment horizontal="left" vertical="top" wrapText="1"/>
      <protection hidden="1"/>
    </xf>
    <xf numFmtId="0" fontId="44" fillId="0" borderId="29" xfId="0" applyFont="1" applyBorder="1" applyAlignment="1" applyProtection="1">
      <alignment horizontal="left" vertical="top" wrapText="1"/>
      <protection hidden="1"/>
    </xf>
    <xf numFmtId="0" fontId="44" fillId="0" borderId="30" xfId="0" applyFont="1" applyBorder="1" applyAlignment="1" applyProtection="1">
      <alignment horizontal="left" vertical="top" wrapText="1"/>
      <protection hidden="1"/>
    </xf>
    <xf numFmtId="0" fontId="44" fillId="0" borderId="15" xfId="0" applyFont="1" applyBorder="1" applyAlignment="1" applyProtection="1">
      <alignment horizontal="left" vertical="top" wrapText="1"/>
      <protection hidden="1"/>
    </xf>
    <xf numFmtId="0" fontId="44" fillId="0" borderId="0" xfId="0" applyFont="1" applyAlignment="1" applyProtection="1">
      <alignment horizontal="left" vertical="top" wrapText="1"/>
      <protection hidden="1"/>
    </xf>
    <xf numFmtId="0" fontId="44" fillId="0" borderId="16" xfId="0" applyFont="1" applyBorder="1" applyAlignment="1" applyProtection="1">
      <alignment horizontal="left" vertical="top" wrapText="1"/>
      <protection hidden="1"/>
    </xf>
    <xf numFmtId="0" fontId="43" fillId="0" borderId="93" xfId="0" applyFont="1" applyBorder="1" applyAlignment="1" applyProtection="1">
      <alignment horizontal="left" vertical="top" wrapText="1"/>
      <protection hidden="1"/>
    </xf>
    <xf numFmtId="0" fontId="43" fillId="0" borderId="0" xfId="0" applyFont="1" applyAlignment="1" applyProtection="1">
      <alignment horizontal="left" vertical="top" wrapText="1"/>
      <protection hidden="1"/>
    </xf>
    <xf numFmtId="0" fontId="44" fillId="0" borderId="25" xfId="0" applyFont="1" applyBorder="1" applyAlignment="1" applyProtection="1">
      <alignment horizontal="left" vertical="top" wrapText="1" indent="2"/>
      <protection hidden="1"/>
    </xf>
    <xf numFmtId="0" fontId="44" fillId="0" borderId="26" xfId="0" applyFont="1" applyBorder="1" applyAlignment="1" applyProtection="1">
      <alignment horizontal="left" vertical="top" wrapText="1" indent="2"/>
      <protection hidden="1"/>
    </xf>
    <xf numFmtId="0" fontId="44" fillId="0" borderId="27" xfId="0" applyFont="1" applyBorder="1" applyAlignment="1" applyProtection="1">
      <alignment horizontal="left" vertical="top" wrapText="1" indent="2"/>
      <protection hidden="1"/>
    </xf>
    <xf numFmtId="0" fontId="29" fillId="9" borderId="38" xfId="0" applyFont="1" applyFill="1" applyBorder="1" applyAlignment="1" applyProtection="1">
      <alignment horizontal="center" vertical="center" wrapText="1"/>
      <protection hidden="1"/>
    </xf>
    <xf numFmtId="0" fontId="33" fillId="0" borderId="0" xfId="0" applyFont="1" applyAlignment="1" applyProtection="1">
      <alignment horizontal="left" vertical="top" wrapText="1"/>
      <protection hidden="1"/>
    </xf>
    <xf numFmtId="0" fontId="69" fillId="0" borderId="0" xfId="0" applyFont="1" applyAlignment="1" applyProtection="1">
      <alignment horizontal="left" wrapText="1"/>
      <protection hidden="1"/>
    </xf>
    <xf numFmtId="0" fontId="33" fillId="0" borderId="0" xfId="0" applyFont="1" applyAlignment="1" applyProtection="1">
      <alignment horizontal="left"/>
      <protection hidden="1"/>
    </xf>
    <xf numFmtId="0" fontId="69" fillId="0" borderId="0" xfId="0" applyFont="1" applyAlignment="1" applyProtection="1">
      <alignment horizontal="left" vertical="top" wrapText="1"/>
      <protection hidden="1"/>
    </xf>
    <xf numFmtId="0" fontId="83" fillId="0" borderId="0" xfId="1" applyFont="1" applyAlignment="1" applyProtection="1">
      <alignment horizontal="left" vertical="center"/>
      <protection hidden="1"/>
    </xf>
    <xf numFmtId="0" fontId="84" fillId="0" borderId="0" xfId="0" applyFont="1" applyAlignment="1" applyProtection="1">
      <alignment horizontal="left" vertical="top" wrapText="1"/>
      <protection hidden="1"/>
    </xf>
    <xf numFmtId="0" fontId="33" fillId="0" borderId="0" xfId="0" applyFont="1" applyAlignment="1" applyProtection="1">
      <alignment horizontal="center" wrapText="1"/>
      <protection hidden="1"/>
    </xf>
    <xf numFmtId="0" fontId="29" fillId="9" borderId="42" xfId="0" applyFont="1" applyFill="1" applyBorder="1" applyAlignment="1" applyProtection="1">
      <alignment horizontal="center" vertical="center" wrapText="1"/>
      <protection hidden="1"/>
    </xf>
    <xf numFmtId="0" fontId="29" fillId="9" borderId="63" xfId="0" applyFont="1" applyFill="1" applyBorder="1" applyAlignment="1" applyProtection="1">
      <alignment horizontal="center" vertical="center" wrapText="1"/>
      <protection hidden="1"/>
    </xf>
    <xf numFmtId="0" fontId="45" fillId="0" borderId="58" xfId="0" applyFont="1" applyBorder="1" applyAlignment="1" applyProtection="1">
      <alignment horizontal="left" vertical="center"/>
      <protection hidden="1"/>
    </xf>
    <xf numFmtId="0" fontId="44" fillId="0" borderId="25" xfId="0" applyFont="1" applyBorder="1" applyAlignment="1" applyProtection="1">
      <alignment horizontal="left" vertical="top" wrapText="1"/>
      <protection hidden="1"/>
    </xf>
    <xf numFmtId="0" fontId="44" fillId="0" borderId="26" xfId="0" applyFont="1" applyBorder="1" applyAlignment="1" applyProtection="1">
      <alignment horizontal="left" vertical="top" wrapText="1"/>
      <protection hidden="1"/>
    </xf>
    <xf numFmtId="0" fontId="44" fillId="0" borderId="27" xfId="0" applyFont="1" applyBorder="1" applyAlignment="1" applyProtection="1">
      <alignment horizontal="left" vertical="top" wrapText="1"/>
      <protection hidden="1"/>
    </xf>
    <xf numFmtId="0" fontId="32" fillId="14" borderId="58" xfId="0" applyFont="1" applyFill="1" applyBorder="1" applyAlignment="1" applyProtection="1">
      <alignment horizontal="center" vertical="center"/>
      <protection hidden="1"/>
    </xf>
    <xf numFmtId="0" fontId="46" fillId="0" borderId="58" xfId="0" applyFont="1" applyBorder="1" applyAlignment="1" applyProtection="1">
      <alignment horizontal="center" vertical="center"/>
      <protection hidden="1"/>
    </xf>
    <xf numFmtId="0" fontId="79" fillId="0" borderId="0" xfId="0" applyFont="1" applyAlignment="1" applyProtection="1">
      <alignment horizontal="center" vertical="center" wrapText="1"/>
      <protection hidden="1"/>
    </xf>
    <xf numFmtId="0" fontId="33" fillId="0" borderId="0" xfId="0" applyFont="1" applyAlignment="1">
      <alignment horizontal="left" vertical="top" wrapText="1"/>
    </xf>
    <xf numFmtId="0" fontId="33" fillId="0" borderId="0" xfId="0" applyFont="1" applyAlignment="1">
      <alignment horizontal="left" vertical="center" wrapText="1"/>
    </xf>
    <xf numFmtId="0" fontId="29" fillId="9" borderId="0" xfId="0" applyFont="1" applyFill="1" applyAlignment="1" applyProtection="1">
      <alignment horizontal="left" vertical="center" wrapText="1"/>
      <protection hidden="1"/>
    </xf>
    <xf numFmtId="0" fontId="44" fillId="0" borderId="71" xfId="0" applyFont="1" applyBorder="1" applyAlignment="1">
      <alignment horizontal="left" vertical="center" wrapText="1"/>
    </xf>
    <xf numFmtId="0" fontId="44" fillId="0" borderId="72" xfId="0" applyFont="1" applyBorder="1" applyAlignment="1">
      <alignment horizontal="left" vertical="center" wrapText="1"/>
    </xf>
    <xf numFmtId="0" fontId="33" fillId="0" borderId="22" xfId="0" applyFont="1" applyBorder="1" applyAlignment="1">
      <alignment horizontal="left" vertical="top" wrapText="1"/>
    </xf>
    <xf numFmtId="0" fontId="33" fillId="0" borderId="23" xfId="0" applyFont="1" applyBorder="1" applyAlignment="1">
      <alignment horizontal="left" vertical="top" wrapText="1"/>
    </xf>
    <xf numFmtId="0" fontId="32" fillId="3" borderId="67" xfId="0" applyFont="1" applyFill="1" applyBorder="1" applyAlignment="1">
      <alignment horizontal="center" vertical="center"/>
    </xf>
    <xf numFmtId="0" fontId="32" fillId="3" borderId="64" xfId="0" applyFont="1" applyFill="1" applyBorder="1" applyAlignment="1">
      <alignment horizontal="center" vertical="center"/>
    </xf>
    <xf numFmtId="0" fontId="32" fillId="3" borderId="65" xfId="0" applyFont="1" applyFill="1" applyBorder="1" applyAlignment="1">
      <alignment horizontal="center" vertical="center"/>
    </xf>
    <xf numFmtId="0" fontId="75" fillId="3" borderId="66" xfId="0" applyFont="1" applyFill="1" applyBorder="1" applyAlignment="1">
      <alignment horizontal="center"/>
    </xf>
    <xf numFmtId="0" fontId="33" fillId="0" borderId="68" xfId="0" applyFont="1" applyBorder="1" applyAlignment="1">
      <alignment horizontal="left" vertical="top" wrapText="1"/>
    </xf>
    <xf numFmtId="0" fontId="39" fillId="0" borderId="0" xfId="0" applyFont="1" applyAlignment="1">
      <alignment horizontal="left" vertical="top" wrapText="1"/>
    </xf>
    <xf numFmtId="0" fontId="39" fillId="0" borderId="69" xfId="0" applyFont="1" applyBorder="1" applyAlignment="1">
      <alignment horizontal="left" vertical="top" wrapText="1"/>
    </xf>
    <xf numFmtId="0" fontId="32" fillId="4" borderId="31" xfId="0" applyFont="1" applyFill="1" applyBorder="1" applyAlignment="1">
      <alignment horizontal="center" vertical="center"/>
    </xf>
    <xf numFmtId="0" fontId="32" fillId="4" borderId="32" xfId="0" applyFont="1" applyFill="1" applyBorder="1" applyAlignment="1">
      <alignment horizontal="center" vertical="center"/>
    </xf>
    <xf numFmtId="0" fontId="32" fillId="4" borderId="33" xfId="0" applyFont="1" applyFill="1" applyBorder="1" applyAlignment="1">
      <alignment horizontal="center" vertical="center"/>
    </xf>
    <xf numFmtId="0" fontId="32" fillId="4" borderId="22" xfId="0" applyFont="1" applyFill="1" applyBorder="1" applyAlignment="1">
      <alignment horizontal="center" vertical="center"/>
    </xf>
    <xf numFmtId="0" fontId="32" fillId="4" borderId="0" xfId="0" applyFont="1" applyFill="1" applyAlignment="1">
      <alignment horizontal="center" vertical="center"/>
    </xf>
    <xf numFmtId="0" fontId="32" fillId="4" borderId="23" xfId="0" applyFont="1" applyFill="1" applyBorder="1" applyAlignment="1">
      <alignment horizontal="center" vertical="center"/>
    </xf>
    <xf numFmtId="0" fontId="32" fillId="3" borderId="28" xfId="0" applyFont="1" applyFill="1" applyBorder="1" applyAlignment="1">
      <alignment horizontal="center" vertical="center"/>
    </xf>
    <xf numFmtId="0" fontId="32" fillId="3" borderId="29" xfId="0" applyFont="1" applyFill="1" applyBorder="1" applyAlignment="1">
      <alignment horizontal="center" vertical="center"/>
    </xf>
    <xf numFmtId="0" fontId="32" fillId="3" borderId="30" xfId="0" applyFont="1" applyFill="1" applyBorder="1" applyAlignment="1">
      <alignment horizontal="center" vertical="center"/>
    </xf>
    <xf numFmtId="0" fontId="33" fillId="0" borderId="34" xfId="0" applyFont="1" applyBorder="1" applyAlignment="1">
      <alignment horizontal="left" vertical="top" wrapText="1"/>
    </xf>
    <xf numFmtId="0" fontId="33" fillId="0" borderId="35" xfId="0" applyFont="1" applyBorder="1" applyAlignment="1">
      <alignment horizontal="left" vertical="top" wrapText="1"/>
    </xf>
    <xf numFmtId="0" fontId="33" fillId="0" borderId="36" xfId="0" applyFont="1" applyBorder="1" applyAlignment="1">
      <alignment horizontal="left" vertical="top" wrapText="1"/>
    </xf>
    <xf numFmtId="0" fontId="33" fillId="0" borderId="25" xfId="0" applyFont="1" applyBorder="1" applyAlignment="1">
      <alignment horizontal="left" vertical="top" wrapText="1"/>
    </xf>
    <xf numFmtId="0" fontId="33" fillId="0" borderId="26" xfId="0" applyFont="1" applyBorder="1" applyAlignment="1">
      <alignment horizontal="left" vertical="top" wrapText="1"/>
    </xf>
    <xf numFmtId="0" fontId="33" fillId="0" borderId="27" xfId="0" applyFont="1" applyBorder="1" applyAlignment="1">
      <alignment horizontal="left" vertical="top" wrapText="1"/>
    </xf>
    <xf numFmtId="0" fontId="18" fillId="2" borderId="24" xfId="0" applyFont="1" applyFill="1" applyBorder="1" applyAlignment="1">
      <alignment horizontal="center" wrapText="1"/>
    </xf>
    <xf numFmtId="0" fontId="8" fillId="0" borderId="6" xfId="0" applyFont="1" applyBorder="1" applyAlignment="1" applyProtection="1">
      <alignment horizontal="center"/>
      <protection hidden="1"/>
    </xf>
    <xf numFmtId="0" fontId="32" fillId="7" borderId="75" xfId="0" applyFont="1" applyFill="1" applyBorder="1" applyAlignment="1" applyProtection="1">
      <alignment vertical="center"/>
      <protection hidden="1"/>
    </xf>
    <xf numFmtId="0" fontId="32" fillId="7" borderId="76" xfId="0" applyFont="1" applyFill="1" applyBorder="1" applyAlignment="1" applyProtection="1">
      <alignment vertical="center"/>
      <protection hidden="1"/>
    </xf>
    <xf numFmtId="0" fontId="32" fillId="7" borderId="0" xfId="0" applyFont="1" applyFill="1" applyAlignment="1" applyProtection="1">
      <alignment vertical="center"/>
      <protection hidden="1"/>
    </xf>
    <xf numFmtId="0" fontId="32" fillId="7" borderId="74" xfId="0" applyFont="1" applyFill="1" applyBorder="1" applyAlignment="1" applyProtection="1">
      <alignment vertical="center"/>
      <protection hidden="1"/>
    </xf>
    <xf numFmtId="0" fontId="94" fillId="7" borderId="102" xfId="0" applyFont="1" applyFill="1" applyBorder="1" applyAlignment="1" applyProtection="1">
      <alignment horizontal="center" vertical="center" wrapText="1"/>
      <protection locked="0"/>
    </xf>
    <xf numFmtId="0" fontId="94" fillId="7" borderId="103" xfId="0" applyFont="1" applyFill="1" applyBorder="1" applyAlignment="1" applyProtection="1">
      <alignment horizontal="center" vertical="center" wrapText="1"/>
      <protection locked="0"/>
    </xf>
  </cellXfs>
  <cellStyles count="2">
    <cellStyle name="Lien hypertexte" xfId="1" builtinId="8"/>
    <cellStyle name="Normal" xfId="0" builtinId="0"/>
  </cellStyles>
  <dxfs count="22">
    <dxf>
      <font>
        <color theme="0"/>
      </font>
      <fill>
        <patternFill>
          <bgColor theme="6"/>
        </patternFill>
      </fill>
    </dxf>
    <dxf>
      <font>
        <b val="0"/>
        <i val="0"/>
        <color theme="0"/>
      </font>
      <fill>
        <patternFill>
          <bgColor theme="9"/>
        </patternFill>
      </fill>
    </dxf>
    <dxf>
      <fill>
        <patternFill>
          <bgColor theme="2" tint="-0.499984740745262"/>
        </patternFill>
      </fill>
    </dxf>
    <dxf>
      <font>
        <color theme="0"/>
      </font>
      <fill>
        <patternFill>
          <bgColor theme="6"/>
        </patternFill>
      </fill>
    </dxf>
    <dxf>
      <font>
        <b val="0"/>
        <i val="0"/>
        <color theme="0"/>
      </font>
      <fill>
        <patternFill>
          <bgColor theme="9"/>
        </patternFill>
      </fill>
    </dxf>
    <dxf>
      <font>
        <color theme="0"/>
      </font>
      <fill>
        <patternFill>
          <bgColor theme="4" tint="0.39994506668294322"/>
        </patternFill>
      </fill>
    </dxf>
    <dxf>
      <font>
        <b/>
        <i val="0"/>
        <color theme="0"/>
      </font>
      <fill>
        <patternFill>
          <bgColor theme="7" tint="0.39994506668294322"/>
        </patternFill>
      </fill>
    </dxf>
    <dxf>
      <fill>
        <patternFill>
          <bgColor theme="2" tint="-0.499984740745262"/>
        </patternFill>
      </fill>
    </dxf>
    <dxf>
      <fill>
        <patternFill>
          <bgColor theme="2" tint="-0.499984740745262"/>
        </patternFill>
      </fill>
    </dxf>
    <dxf>
      <font>
        <b/>
        <i val="0"/>
        <color theme="0"/>
      </font>
      <fill>
        <patternFill>
          <bgColor theme="7" tint="0.39994506668294322"/>
        </patternFill>
      </fill>
    </dxf>
    <dxf>
      <font>
        <strike val="0"/>
      </font>
      <fill>
        <patternFill>
          <fgColor theme="0"/>
          <bgColor theme="2" tint="-0.499984740745262"/>
        </patternFill>
      </fill>
    </dxf>
    <dxf>
      <font>
        <b/>
        <i val="0"/>
        <strike val="0"/>
        <color theme="0"/>
      </font>
      <fill>
        <patternFill>
          <fgColor theme="0"/>
          <bgColor theme="7" tint="0.39991454817346722"/>
        </patternFill>
      </fill>
    </dxf>
    <dxf>
      <fill>
        <patternFill>
          <bgColor theme="2" tint="-0.499984740745262"/>
        </patternFill>
      </fill>
    </dxf>
    <dxf>
      <fill>
        <patternFill>
          <bgColor theme="2" tint="-0.499984740745262"/>
        </patternFill>
      </fill>
    </dxf>
    <dxf>
      <font>
        <b val="0"/>
        <i val="0"/>
        <strike val="0"/>
        <color theme="0"/>
      </font>
      <fill>
        <patternFill>
          <fgColor rgb="FF00B050"/>
          <bgColor rgb="FF92D050"/>
        </patternFill>
      </fill>
      <border>
        <left/>
        <right/>
        <top/>
        <bottom/>
      </border>
    </dxf>
    <dxf>
      <font>
        <b val="0"/>
        <i val="0"/>
        <color theme="0"/>
      </font>
      <fill>
        <patternFill>
          <fgColor theme="7"/>
          <bgColor theme="6"/>
        </patternFill>
      </fill>
      <border>
        <left/>
        <right/>
        <top/>
        <bottom/>
      </border>
    </dxf>
    <dxf>
      <font>
        <b/>
        <i val="0"/>
        <color theme="0"/>
      </font>
      <fill>
        <patternFill>
          <bgColor theme="7" tint="0.39994506668294322"/>
        </patternFill>
      </fill>
    </dxf>
    <dxf>
      <font>
        <b/>
        <i val="0"/>
        <color theme="0"/>
      </font>
      <fill>
        <patternFill>
          <bgColor theme="7"/>
        </patternFill>
      </fill>
    </dxf>
    <dxf>
      <font>
        <b val="0"/>
        <i val="0"/>
        <strike val="0"/>
        <color theme="0"/>
      </font>
      <fill>
        <patternFill>
          <bgColor rgb="FFFFC000"/>
        </patternFill>
      </fill>
      <border>
        <left/>
        <right/>
        <top/>
        <bottom/>
      </border>
    </dxf>
    <dxf>
      <font>
        <b val="0"/>
        <i val="0"/>
        <strike val="0"/>
        <color theme="0"/>
      </font>
      <fill>
        <patternFill>
          <bgColor rgb="FF38A8E0"/>
        </patternFill>
      </fill>
      <border>
        <left/>
        <right/>
        <top/>
        <bottom/>
      </border>
    </dxf>
    <dxf>
      <font>
        <b val="0"/>
        <i val="0"/>
        <strike val="0"/>
        <color theme="0"/>
      </font>
      <fill>
        <patternFill>
          <bgColor rgb="FFD50B52"/>
        </patternFill>
      </fill>
      <border>
        <left/>
        <right/>
        <top/>
        <bottom/>
      </border>
    </dxf>
    <dxf>
      <font>
        <b/>
        <i val="0"/>
        <color theme="0"/>
      </font>
      <fill>
        <patternFill>
          <bgColor theme="7" tint="-0.24994659260841701"/>
        </patternFill>
      </fill>
    </dxf>
  </dxfs>
  <tableStyles count="0" defaultTableStyle="TableStyleMedium2" defaultPivotStyle="PivotStyleLight16"/>
  <colors>
    <mruColors>
      <color rgb="FFE8E8E8"/>
      <color rgb="FFFF9999"/>
      <color rgb="FF4D4D4D"/>
      <color rgb="FFD50B52"/>
      <color rgb="FF38A8E0"/>
      <color rgb="FFF65A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Info Danger'!A1"/><Relationship Id="rId7" Type="http://schemas.openxmlformats.org/officeDocument/2006/relationships/image" Target="../media/image6.png"/><Relationship Id="rId2" Type="http://schemas.openxmlformats.org/officeDocument/2006/relationships/hyperlink" Target="#'Guide d''Interpr&#233;tation'!A1"/><Relationship Id="rId1" Type="http://schemas.openxmlformats.org/officeDocument/2006/relationships/hyperlink" Target="#'Guide d''Utilisation'!A1"/><Relationship Id="rId6" Type="http://schemas.openxmlformats.org/officeDocument/2006/relationships/hyperlink" Target="#'Info - Listes d&#233;roulantes'!A1"/><Relationship Id="rId5" Type="http://schemas.openxmlformats.org/officeDocument/2006/relationships/hyperlink" Target="#'Info - Risques potentiels'!A1"/><Relationship Id="rId10" Type="http://schemas.openxmlformats.org/officeDocument/2006/relationships/image" Target="../media/image9.png"/><Relationship Id="rId4" Type="http://schemas.openxmlformats.org/officeDocument/2006/relationships/hyperlink" Target="#'Info - Classe d''exposition'!A1"/><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14007</xdr:colOff>
      <xdr:row>3</xdr:row>
      <xdr:rowOff>266701</xdr:rowOff>
    </xdr:from>
    <xdr:to>
      <xdr:col>6</xdr:col>
      <xdr:colOff>0</xdr:colOff>
      <xdr:row>3</xdr:row>
      <xdr:rowOff>457200</xdr:rowOff>
    </xdr:to>
    <xdr:sp macro="" textlink="">
      <xdr:nvSpPr>
        <xdr:cNvPr id="2" name="Data Entry Tip" descr="Les cellules sur fond gris effectuent un calcul automatique lorsque vous remplacez les exemples de données avec vos propres données.  " title="Conseil de saisie des données">
          <a:extLst>
            <a:ext uri="{FF2B5EF4-FFF2-40B4-BE49-F238E27FC236}">
              <a16:creationId xmlns:a16="http://schemas.microsoft.com/office/drawing/2014/main" id="{00000000-0008-0000-0000-000002000000}"/>
            </a:ext>
          </a:extLst>
        </xdr:cNvPr>
        <xdr:cNvSpPr/>
      </xdr:nvSpPr>
      <xdr:spPr>
        <a:xfrm>
          <a:off x="14007" y="3527182"/>
          <a:ext cx="6299358" cy="619124"/>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r>
            <a:rPr lang="fr-BE" sz="1100" b="1">
              <a:solidFill>
                <a:schemeClr val="bg1">
                  <a:lumMod val="50000"/>
                </a:schemeClr>
              </a:solidFill>
              <a:effectLst/>
              <a:latin typeface="+mn-lt"/>
              <a:ea typeface="+mn-ea"/>
              <a:cs typeface="+mn-cs"/>
            </a:rPr>
            <a:t>CONSEILS </a:t>
          </a:r>
          <a:r>
            <a:rPr lang="fr-BE" sz="1100">
              <a:solidFill>
                <a:schemeClr val="bg1">
                  <a:lumMod val="50000"/>
                </a:schemeClr>
              </a:solidFill>
              <a:effectLst/>
              <a:latin typeface="+mn-lt"/>
              <a:ea typeface="+mn-ea"/>
              <a:cs typeface="+mn-cs"/>
            </a:rPr>
            <a:t>: Renseignez</a:t>
          </a:r>
          <a:r>
            <a:rPr lang="fr-BE" sz="1100" baseline="0">
              <a:solidFill>
                <a:schemeClr val="bg1">
                  <a:lumMod val="50000"/>
                </a:schemeClr>
              </a:solidFill>
              <a:effectLst/>
              <a:latin typeface="+mn-lt"/>
              <a:ea typeface="+mn-ea"/>
              <a:cs typeface="+mn-cs"/>
            </a:rPr>
            <a:t> les 1ères colonnes après avoir identifié les produits utilisés dans l'entreprise et collecté les FDS des produits.</a:t>
          </a:r>
          <a:endParaRPr lang="fr-FR" sz="1100">
            <a:solidFill>
              <a:schemeClr val="bg1">
                <a:lumMod val="50000"/>
              </a:schemeClr>
            </a:solidFill>
            <a:effectLst/>
            <a:latin typeface="+mn-lt"/>
            <a:ea typeface="+mn-ea"/>
            <a:cs typeface="+mn-cs"/>
          </a:endParaRPr>
        </a:p>
      </xdr:txBody>
    </xdr:sp>
    <xdr:clientData fPrintsWithSheet="0"/>
  </xdr:twoCellAnchor>
  <xdr:twoCellAnchor>
    <xdr:from>
      <xdr:col>6</xdr:col>
      <xdr:colOff>0</xdr:colOff>
      <xdr:row>3</xdr:row>
      <xdr:rowOff>272303</xdr:rowOff>
    </xdr:from>
    <xdr:to>
      <xdr:col>19</xdr:col>
      <xdr:colOff>765</xdr:colOff>
      <xdr:row>3</xdr:row>
      <xdr:rowOff>457200</xdr:rowOff>
    </xdr:to>
    <xdr:sp macro="" textlink="">
      <xdr:nvSpPr>
        <xdr:cNvPr id="3" name="Data Entry Tip" descr="Les cellules sur fond gris effectuent un calcul automatique lorsque vous remplacez les exemples de données avec vos propres données.  " title="Conseil de saisie des données">
          <a:extLst>
            <a:ext uri="{FF2B5EF4-FFF2-40B4-BE49-F238E27FC236}">
              <a16:creationId xmlns:a16="http://schemas.microsoft.com/office/drawing/2014/main" id="{00000000-0008-0000-0000-000003000000}"/>
            </a:ext>
          </a:extLst>
        </xdr:cNvPr>
        <xdr:cNvSpPr/>
      </xdr:nvSpPr>
      <xdr:spPr>
        <a:xfrm>
          <a:off x="6508380" y="3529853"/>
          <a:ext cx="13463591" cy="61352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r>
            <a:rPr lang="fr-BE" sz="1100" b="1">
              <a:solidFill>
                <a:srgbClr val="1F70B7"/>
              </a:solidFill>
              <a:effectLst/>
              <a:latin typeface="+mn-lt"/>
              <a:ea typeface="+mn-ea"/>
              <a:cs typeface="+mn-cs"/>
            </a:rPr>
            <a:t>CONSEILS </a:t>
          </a:r>
          <a:r>
            <a:rPr lang="fr-BE" sz="1100">
              <a:solidFill>
                <a:srgbClr val="1F70B7"/>
              </a:solidFill>
              <a:effectLst/>
              <a:latin typeface="+mn-lt"/>
              <a:ea typeface="+mn-ea"/>
              <a:cs typeface="+mn-cs"/>
            </a:rPr>
            <a:t>: </a:t>
          </a:r>
          <a:r>
            <a:rPr lang="fr-BE" sz="1100" b="1">
              <a:solidFill>
                <a:srgbClr val="1F70B7"/>
              </a:solidFill>
              <a:effectLst/>
              <a:latin typeface="+mn-lt"/>
              <a:ea typeface="+mn-ea"/>
              <a:cs typeface="+mn-cs"/>
            </a:rPr>
            <a:t>1-</a:t>
          </a:r>
          <a:r>
            <a:rPr lang="fr-BE" sz="1100">
              <a:solidFill>
                <a:srgbClr val="1F70B7"/>
              </a:solidFill>
              <a:effectLst/>
              <a:latin typeface="+mn-lt"/>
              <a:ea typeface="+mn-ea"/>
              <a:cs typeface="+mn-cs"/>
            </a:rPr>
            <a:t> Choisir dans</a:t>
          </a:r>
          <a:r>
            <a:rPr lang="fr-BE" sz="1100" baseline="0">
              <a:solidFill>
                <a:srgbClr val="1F70B7"/>
              </a:solidFill>
              <a:effectLst/>
              <a:latin typeface="+mn-lt"/>
              <a:ea typeface="+mn-ea"/>
              <a:cs typeface="+mn-cs"/>
            </a:rPr>
            <a:t> la liste déroulante le pictogramme de danger (colonne G)</a:t>
          </a:r>
          <a:r>
            <a:rPr lang="fr-BE" sz="1100">
              <a:solidFill>
                <a:srgbClr val="1F70B7"/>
              </a:solidFill>
              <a:effectLst/>
              <a:latin typeface="+mn-lt"/>
              <a:ea typeface="+mn-ea"/>
              <a:cs typeface="+mn-cs"/>
            </a:rPr>
            <a:t>. </a:t>
          </a:r>
          <a:r>
            <a:rPr lang="fr-BE" sz="1100" b="1">
              <a:solidFill>
                <a:srgbClr val="1F70B7"/>
              </a:solidFill>
              <a:effectLst/>
              <a:latin typeface="+mn-lt"/>
              <a:ea typeface="+mn-ea"/>
              <a:cs typeface="+mn-cs"/>
            </a:rPr>
            <a:t>2-</a:t>
          </a:r>
          <a:r>
            <a:rPr lang="fr-BE" sz="1100">
              <a:solidFill>
                <a:srgbClr val="1F70B7"/>
              </a:solidFill>
              <a:effectLst/>
              <a:latin typeface="+mn-lt"/>
              <a:ea typeface="+mn-ea"/>
              <a:cs typeface="+mn-cs"/>
            </a:rPr>
            <a:t> Saisir</a:t>
          </a:r>
          <a:r>
            <a:rPr lang="fr-BE" sz="1100" baseline="0">
              <a:solidFill>
                <a:srgbClr val="1F70B7"/>
              </a:solidFill>
              <a:effectLst/>
              <a:latin typeface="+mn-lt"/>
              <a:ea typeface="+mn-ea"/>
              <a:cs typeface="+mn-cs"/>
            </a:rPr>
            <a:t> le ou les phrases de risque. </a:t>
          </a:r>
          <a:r>
            <a:rPr lang="fr-BE" sz="1100" b="1" baseline="0">
              <a:solidFill>
                <a:srgbClr val="38A8E0"/>
              </a:solidFill>
              <a:effectLst/>
              <a:latin typeface="+mn-lt"/>
              <a:ea typeface="+mn-ea"/>
              <a:cs typeface="+mn-cs"/>
            </a:rPr>
            <a:t>3 -</a:t>
          </a:r>
          <a:r>
            <a:rPr lang="fr-BE" sz="1100" baseline="0">
              <a:solidFill>
                <a:srgbClr val="38A8E0"/>
              </a:solidFill>
              <a:effectLst/>
              <a:latin typeface="+mn-lt"/>
              <a:ea typeface="+mn-ea"/>
              <a:cs typeface="+mn-cs"/>
            </a:rPr>
            <a:t> Choisir dans la liste déroulante la présence ou non de VLEP. </a:t>
          </a:r>
          <a:r>
            <a:rPr lang="fr-BE" sz="1100" b="1" baseline="0">
              <a:solidFill>
                <a:srgbClr val="95C120"/>
              </a:solidFill>
              <a:effectLst/>
              <a:latin typeface="+mn-lt"/>
              <a:ea typeface="+mn-ea"/>
              <a:cs typeface="+mn-cs"/>
            </a:rPr>
            <a:t>4-</a:t>
          </a:r>
          <a:r>
            <a:rPr lang="fr-BE" sz="1100" baseline="0">
              <a:solidFill>
                <a:srgbClr val="95C120"/>
              </a:solidFill>
              <a:effectLst/>
              <a:latin typeface="+mn-lt"/>
              <a:ea typeface="+mn-ea"/>
              <a:cs typeface="+mn-cs"/>
            </a:rPr>
            <a:t> Choisir dans la liste déroulante la température d'ébulliton.</a:t>
          </a:r>
          <a:r>
            <a:rPr lang="fr-BE" sz="1100">
              <a:solidFill>
                <a:srgbClr val="95C120"/>
              </a:solidFill>
              <a:effectLst/>
              <a:latin typeface="+mn-lt"/>
              <a:ea typeface="+mn-ea"/>
              <a:cs typeface="+mn-cs"/>
            </a:rPr>
            <a:t> </a:t>
          </a:r>
          <a:endParaRPr lang="fr-FR" sz="1100">
            <a:solidFill>
              <a:srgbClr val="95C120"/>
            </a:solidFill>
            <a:effectLst/>
            <a:latin typeface="+mn-lt"/>
            <a:ea typeface="+mn-ea"/>
            <a:cs typeface="+mn-cs"/>
          </a:endParaRPr>
        </a:p>
      </xdr:txBody>
    </xdr:sp>
    <xdr:clientData fPrintsWithSheet="0"/>
  </xdr:twoCellAnchor>
  <xdr:twoCellAnchor>
    <xdr:from>
      <xdr:col>19</xdr:col>
      <xdr:colOff>11102</xdr:colOff>
      <xdr:row>3</xdr:row>
      <xdr:rowOff>271074</xdr:rowOff>
    </xdr:from>
    <xdr:to>
      <xdr:col>24</xdr:col>
      <xdr:colOff>1829044</xdr:colOff>
      <xdr:row>3</xdr:row>
      <xdr:rowOff>455971</xdr:rowOff>
    </xdr:to>
    <xdr:sp macro="" textlink="">
      <xdr:nvSpPr>
        <xdr:cNvPr id="4" name="Data Entry Tip" descr="Les cellules sur fond gris effectuent un calcul automatique lorsque vous remplacez les exemples de données avec vos propres données.  " title="Conseil de saisie des données">
          <a:extLst>
            <a:ext uri="{FF2B5EF4-FFF2-40B4-BE49-F238E27FC236}">
              <a16:creationId xmlns:a16="http://schemas.microsoft.com/office/drawing/2014/main" id="{00000000-0008-0000-0000-000004000000}"/>
            </a:ext>
          </a:extLst>
        </xdr:cNvPr>
        <xdr:cNvSpPr/>
      </xdr:nvSpPr>
      <xdr:spPr>
        <a:xfrm>
          <a:off x="20196775" y="3531555"/>
          <a:ext cx="9758129" cy="61352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r>
            <a:rPr lang="fr-BE" sz="1100" b="1">
              <a:solidFill>
                <a:srgbClr val="D50B52"/>
              </a:solidFill>
              <a:effectLst/>
              <a:latin typeface="+mn-lt"/>
              <a:ea typeface="+mn-ea"/>
              <a:cs typeface="+mn-cs"/>
            </a:rPr>
            <a:t>CONSEILS </a:t>
          </a:r>
          <a:r>
            <a:rPr lang="fr-BE" sz="1100">
              <a:solidFill>
                <a:srgbClr val="D50B52"/>
              </a:solidFill>
              <a:effectLst/>
              <a:latin typeface="+mn-lt"/>
              <a:ea typeface="+mn-ea"/>
              <a:cs typeface="+mn-cs"/>
            </a:rPr>
            <a:t>: </a:t>
          </a:r>
          <a:r>
            <a:rPr lang="fr-BE" sz="1100" b="0">
              <a:solidFill>
                <a:srgbClr val="D50B52"/>
              </a:solidFill>
              <a:effectLst/>
              <a:latin typeface="+mn-lt"/>
              <a:ea typeface="+mn-ea"/>
              <a:cs typeface="+mn-cs"/>
            </a:rPr>
            <a:t>Renseignez</a:t>
          </a:r>
          <a:r>
            <a:rPr lang="fr-BE" sz="1100" b="0" baseline="0">
              <a:solidFill>
                <a:srgbClr val="D50B52"/>
              </a:solidFill>
              <a:effectLst/>
              <a:latin typeface="+mn-lt"/>
              <a:ea typeface="+mn-ea"/>
              <a:cs typeface="+mn-cs"/>
            </a:rPr>
            <a:t> les 5 colonnes (Q à U) concernant les achats et les pratiques d'utilisation. 1- Saisir en litres le volume annuel de produits achetés. 2- Choisir dans les listes déroulantes la fréquence d'utilisation et la durée</a:t>
          </a:r>
          <a:r>
            <a:rPr lang="fr-BE" sz="1100" b="0" baseline="0">
              <a:solidFill>
                <a:schemeClr val="bg1">
                  <a:lumMod val="50000"/>
                </a:schemeClr>
              </a:solidFill>
              <a:effectLst/>
              <a:latin typeface="+mn-lt"/>
              <a:ea typeface="+mn-ea"/>
              <a:cs typeface="+mn-cs"/>
            </a:rPr>
            <a:t>. 3- Choisir dans les listes déroulantes le procédés mis en oeuvre et la protection collective le plus souvent rencontrée.</a:t>
          </a:r>
          <a:endParaRPr lang="fr-FR" sz="1100">
            <a:solidFill>
              <a:schemeClr val="bg1">
                <a:lumMod val="50000"/>
              </a:schemeClr>
            </a:solidFill>
            <a:effectLst/>
            <a:latin typeface="+mn-lt"/>
            <a:ea typeface="+mn-ea"/>
            <a:cs typeface="+mn-cs"/>
          </a:endParaRPr>
        </a:p>
      </xdr:txBody>
    </xdr:sp>
    <xdr:clientData fPrintsWithSheet="0"/>
  </xdr:twoCellAnchor>
  <xdr:twoCellAnchor>
    <xdr:from>
      <xdr:col>12</xdr:col>
      <xdr:colOff>100259</xdr:colOff>
      <xdr:row>0</xdr:row>
      <xdr:rowOff>300785</xdr:rowOff>
    </xdr:from>
    <xdr:to>
      <xdr:col>13</xdr:col>
      <xdr:colOff>1437100</xdr:colOff>
      <xdr:row>0</xdr:row>
      <xdr:rowOff>768680</xdr:rowOff>
    </xdr:to>
    <xdr:sp macro="" textlink="">
      <xdr:nvSpPr>
        <xdr:cNvPr id="5" name="ZoneTexte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10678022" y="685127"/>
          <a:ext cx="2840789" cy="467895"/>
        </a:xfrm>
        <a:prstGeom prst="roundRect">
          <a:avLst>
            <a:gd name="adj" fmla="val 41667"/>
          </a:avLst>
        </a:prstGeom>
        <a:solidFill>
          <a:schemeClr val="bg1">
            <a:lumMod val="5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lang="fr-FR" sz="1600" b="1">
              <a:solidFill>
                <a:schemeClr val="bg1"/>
              </a:solidFill>
            </a:rPr>
            <a:t>Guide d'utilisation</a:t>
          </a:r>
        </a:p>
      </xdr:txBody>
    </xdr:sp>
    <xdr:clientData/>
  </xdr:twoCellAnchor>
  <xdr:twoCellAnchor>
    <xdr:from>
      <xdr:col>14</xdr:col>
      <xdr:colOff>570159</xdr:colOff>
      <xdr:row>0</xdr:row>
      <xdr:rowOff>302789</xdr:rowOff>
    </xdr:from>
    <xdr:to>
      <xdr:col>15</xdr:col>
      <xdr:colOff>1632445</xdr:colOff>
      <xdr:row>0</xdr:row>
      <xdr:rowOff>608759</xdr:rowOff>
    </xdr:to>
    <xdr:sp macro="" textlink="">
      <xdr:nvSpPr>
        <xdr:cNvPr id="6" name="ZoneTexte 5">
          <a:hlinkClick xmlns:r="http://schemas.openxmlformats.org/officeDocument/2006/relationships" r:id="rId2"/>
          <a:extLst>
            <a:ext uri="{FF2B5EF4-FFF2-40B4-BE49-F238E27FC236}">
              <a16:creationId xmlns:a16="http://schemas.microsoft.com/office/drawing/2014/main" id="{00000000-0008-0000-0000-000006000000}"/>
            </a:ext>
          </a:extLst>
        </xdr:cNvPr>
        <xdr:cNvSpPr txBox="1"/>
      </xdr:nvSpPr>
      <xdr:spPr>
        <a:xfrm>
          <a:off x="14155817" y="687131"/>
          <a:ext cx="2840789" cy="467895"/>
        </a:xfrm>
        <a:prstGeom prst="roundRect">
          <a:avLst>
            <a:gd name="adj" fmla="val 41667"/>
          </a:avLst>
        </a:prstGeom>
        <a:solidFill>
          <a:srgbClr val="38A8E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lang="fr-FR" sz="1600" b="1">
              <a:solidFill>
                <a:schemeClr val="bg1"/>
              </a:solidFill>
            </a:rPr>
            <a:t>Guide d'interprétation</a:t>
          </a:r>
        </a:p>
      </xdr:txBody>
    </xdr:sp>
    <xdr:clientData/>
  </xdr:twoCellAnchor>
  <xdr:twoCellAnchor>
    <xdr:from>
      <xdr:col>15</xdr:col>
      <xdr:colOff>1691440</xdr:colOff>
      <xdr:row>0</xdr:row>
      <xdr:rowOff>293604</xdr:rowOff>
    </xdr:from>
    <xdr:to>
      <xdr:col>19</xdr:col>
      <xdr:colOff>6063</xdr:colOff>
      <xdr:row>0</xdr:row>
      <xdr:rowOff>609338</xdr:rowOff>
    </xdr:to>
    <xdr:sp macro="" textlink="">
      <xdr:nvSpPr>
        <xdr:cNvPr id="7" name="ZoneTexte 6">
          <a:hlinkClick xmlns:r="http://schemas.openxmlformats.org/officeDocument/2006/relationships" r:id="rId3"/>
          <a:extLst>
            <a:ext uri="{FF2B5EF4-FFF2-40B4-BE49-F238E27FC236}">
              <a16:creationId xmlns:a16="http://schemas.microsoft.com/office/drawing/2014/main" id="{00000000-0008-0000-0000-000007000000}"/>
            </a:ext>
          </a:extLst>
        </xdr:cNvPr>
        <xdr:cNvSpPr txBox="1"/>
      </xdr:nvSpPr>
      <xdr:spPr>
        <a:xfrm>
          <a:off x="17579474" y="668421"/>
          <a:ext cx="2840789" cy="467895"/>
        </a:xfrm>
        <a:prstGeom prst="roundRect">
          <a:avLst>
            <a:gd name="adj" fmla="val 41667"/>
          </a:avLst>
        </a:prstGeom>
        <a:noFill/>
        <a:ln w="28575">
          <a:solidFill>
            <a:srgbClr val="D50B52"/>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lang="fr-FR" sz="1600" b="1">
              <a:solidFill>
                <a:srgbClr val="D50B52"/>
              </a:solidFill>
            </a:rPr>
            <a:t>Info danger</a:t>
          </a:r>
        </a:p>
      </xdr:txBody>
    </xdr:sp>
    <xdr:clientData/>
  </xdr:twoCellAnchor>
  <xdr:twoCellAnchor>
    <xdr:from>
      <xdr:col>19</xdr:col>
      <xdr:colOff>549</xdr:colOff>
      <xdr:row>0</xdr:row>
      <xdr:rowOff>293604</xdr:rowOff>
    </xdr:from>
    <xdr:to>
      <xdr:col>20</xdr:col>
      <xdr:colOff>401052</xdr:colOff>
      <xdr:row>0</xdr:row>
      <xdr:rowOff>609338</xdr:rowOff>
    </xdr:to>
    <xdr:sp macro="" textlink="">
      <xdr:nvSpPr>
        <xdr:cNvPr id="8" name="ZoneTexte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21071974" y="668421"/>
          <a:ext cx="2840789" cy="467895"/>
        </a:xfrm>
        <a:prstGeom prst="roundRect">
          <a:avLst>
            <a:gd name="adj" fmla="val 41667"/>
          </a:avLst>
        </a:prstGeom>
        <a:noFill/>
        <a:ln w="28575">
          <a:solidFill>
            <a:srgbClr val="95C12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lang="fr-FR" sz="1600" b="1">
              <a:solidFill>
                <a:srgbClr val="95C120"/>
              </a:solidFill>
            </a:rPr>
            <a:t>Classe d'exposition</a:t>
          </a:r>
        </a:p>
      </xdr:txBody>
    </xdr:sp>
    <xdr:clientData/>
  </xdr:twoCellAnchor>
  <xdr:twoCellAnchor>
    <xdr:from>
      <xdr:col>20</xdr:col>
      <xdr:colOff>1169736</xdr:colOff>
      <xdr:row>0</xdr:row>
      <xdr:rowOff>267369</xdr:rowOff>
    </xdr:from>
    <xdr:to>
      <xdr:col>22</xdr:col>
      <xdr:colOff>835525</xdr:colOff>
      <xdr:row>0</xdr:row>
      <xdr:rowOff>735264</xdr:rowOff>
    </xdr:to>
    <xdr:sp macro="" textlink="">
      <xdr:nvSpPr>
        <xdr:cNvPr id="9" name="ZoneTexte 8">
          <a:hlinkClick xmlns:r="http://schemas.openxmlformats.org/officeDocument/2006/relationships" r:id="rId5"/>
          <a:extLst>
            <a:ext uri="{FF2B5EF4-FFF2-40B4-BE49-F238E27FC236}">
              <a16:creationId xmlns:a16="http://schemas.microsoft.com/office/drawing/2014/main" id="{00000000-0008-0000-0000-000009000000}"/>
            </a:ext>
          </a:extLst>
        </xdr:cNvPr>
        <xdr:cNvSpPr txBox="1"/>
      </xdr:nvSpPr>
      <xdr:spPr>
        <a:xfrm>
          <a:off x="24681447" y="651711"/>
          <a:ext cx="2840789" cy="467895"/>
        </a:xfrm>
        <a:prstGeom prst="roundRect">
          <a:avLst>
            <a:gd name="adj" fmla="val 41667"/>
          </a:avLst>
        </a:prstGeom>
        <a:noFill/>
        <a:ln w="28575">
          <a:solidFill>
            <a:srgbClr val="E5A10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lang="fr-FR" sz="1600" b="1">
              <a:solidFill>
                <a:srgbClr val="E5A101"/>
              </a:solidFill>
            </a:rPr>
            <a:t>Risques</a:t>
          </a:r>
          <a:r>
            <a:rPr lang="fr-FR" sz="1600" b="1" baseline="0">
              <a:solidFill>
                <a:srgbClr val="E5A101"/>
              </a:solidFill>
            </a:rPr>
            <a:t> potentiels</a:t>
          </a:r>
          <a:endParaRPr lang="fr-FR" sz="1600" b="1">
            <a:solidFill>
              <a:srgbClr val="E5A101"/>
            </a:solidFill>
          </a:endParaRPr>
        </a:p>
      </xdr:txBody>
    </xdr:sp>
    <xdr:clientData/>
  </xdr:twoCellAnchor>
  <xdr:twoCellAnchor>
    <xdr:from>
      <xdr:col>23</xdr:col>
      <xdr:colOff>0</xdr:colOff>
      <xdr:row>0</xdr:row>
      <xdr:rowOff>267368</xdr:rowOff>
    </xdr:from>
    <xdr:to>
      <xdr:col>24</xdr:col>
      <xdr:colOff>1084774</xdr:colOff>
      <xdr:row>0</xdr:row>
      <xdr:rowOff>735263</xdr:rowOff>
    </xdr:to>
    <xdr:sp macro="" textlink="">
      <xdr:nvSpPr>
        <xdr:cNvPr id="10" name="ZoneTexte 9">
          <a:hlinkClick xmlns:r="http://schemas.openxmlformats.org/officeDocument/2006/relationships" r:id="rId6"/>
          <a:extLst>
            <a:ext uri="{FF2B5EF4-FFF2-40B4-BE49-F238E27FC236}">
              <a16:creationId xmlns:a16="http://schemas.microsoft.com/office/drawing/2014/main" id="{00000000-0008-0000-0000-00000A000000}"/>
            </a:ext>
          </a:extLst>
        </xdr:cNvPr>
        <xdr:cNvSpPr txBox="1"/>
      </xdr:nvSpPr>
      <xdr:spPr>
        <a:xfrm>
          <a:off x="28004020" y="441769"/>
          <a:ext cx="2849733" cy="467895"/>
        </a:xfrm>
        <a:prstGeom prst="roundRect">
          <a:avLst>
            <a:gd name="adj" fmla="val 41667"/>
          </a:avLst>
        </a:prstGeom>
        <a:noFill/>
        <a:ln w="19050">
          <a:solidFill>
            <a:srgbClr val="1F70B7"/>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lang="fr-FR" sz="1600" b="1">
              <a:solidFill>
                <a:srgbClr val="1F70B7"/>
              </a:solidFill>
            </a:rPr>
            <a:t>Listes</a:t>
          </a:r>
          <a:r>
            <a:rPr lang="fr-FR" sz="1600" b="1" baseline="0">
              <a:solidFill>
                <a:srgbClr val="1F70B7"/>
              </a:solidFill>
            </a:rPr>
            <a:t> déroulantes</a:t>
          </a:r>
          <a:endParaRPr lang="fr-FR" sz="1600" b="1">
            <a:solidFill>
              <a:srgbClr val="1F70B7"/>
            </a:solidFill>
          </a:endParaRPr>
        </a:p>
      </xdr:txBody>
    </xdr:sp>
    <xdr:clientData/>
  </xdr:twoCellAnchor>
  <xdr:twoCellAnchor editAs="oneCell">
    <xdr:from>
      <xdr:col>9</xdr:col>
      <xdr:colOff>95251</xdr:colOff>
      <xdr:row>5</xdr:row>
      <xdr:rowOff>15765</xdr:rowOff>
    </xdr:from>
    <xdr:to>
      <xdr:col>9</xdr:col>
      <xdr:colOff>555309</xdr:colOff>
      <xdr:row>5</xdr:row>
      <xdr:rowOff>494775</xdr:rowOff>
    </xdr:to>
    <xdr:pic>
      <xdr:nvPicPr>
        <xdr:cNvPr id="13134" name="Image 10">
          <a:extLst>
            <a:ext uri="{FF2B5EF4-FFF2-40B4-BE49-F238E27FC236}">
              <a16:creationId xmlns:a16="http://schemas.microsoft.com/office/drawing/2014/main" id="{00000000-0008-0000-0000-00004E33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762876" y="1701690"/>
          <a:ext cx="467678" cy="479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xdr:colOff>
      <xdr:row>5</xdr:row>
      <xdr:rowOff>17145</xdr:rowOff>
    </xdr:from>
    <xdr:to>
      <xdr:col>6</xdr:col>
      <xdr:colOff>440690</xdr:colOff>
      <xdr:row>5</xdr:row>
      <xdr:rowOff>493395</xdr:rowOff>
    </xdr:to>
    <xdr:pic>
      <xdr:nvPicPr>
        <xdr:cNvPr id="13135" name="Image 11">
          <a:extLst>
            <a:ext uri="{FF2B5EF4-FFF2-40B4-BE49-F238E27FC236}">
              <a16:creationId xmlns:a16="http://schemas.microsoft.com/office/drawing/2014/main" id="{00000000-0008-0000-0000-00004F33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62675" y="1703070"/>
          <a:ext cx="41783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38101</xdr:colOff>
      <xdr:row>5</xdr:row>
      <xdr:rowOff>20528</xdr:rowOff>
    </xdr:from>
    <xdr:to>
      <xdr:col>7</xdr:col>
      <xdr:colOff>526406</xdr:colOff>
      <xdr:row>5</xdr:row>
      <xdr:rowOff>478583</xdr:rowOff>
    </xdr:to>
    <xdr:pic>
      <xdr:nvPicPr>
        <xdr:cNvPr id="13136" name="Image 12">
          <a:extLst>
            <a:ext uri="{FF2B5EF4-FFF2-40B4-BE49-F238E27FC236}">
              <a16:creationId xmlns:a16="http://schemas.microsoft.com/office/drawing/2014/main" id="{00000000-0008-0000-0000-00005033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657976" y="1706453"/>
          <a:ext cx="491903" cy="469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53340</xdr:colOff>
      <xdr:row>5</xdr:row>
      <xdr:rowOff>24128</xdr:rowOff>
    </xdr:from>
    <xdr:to>
      <xdr:col>8</xdr:col>
      <xdr:colOff>621121</xdr:colOff>
      <xdr:row>5</xdr:row>
      <xdr:rowOff>478793</xdr:rowOff>
    </xdr:to>
    <xdr:pic>
      <xdr:nvPicPr>
        <xdr:cNvPr id="13137" name="Image 13">
          <a:extLst>
            <a:ext uri="{FF2B5EF4-FFF2-40B4-BE49-F238E27FC236}">
              <a16:creationId xmlns:a16="http://schemas.microsoft.com/office/drawing/2014/main" id="{00000000-0008-0000-0000-00005133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149465" y="1710053"/>
          <a:ext cx="581116" cy="462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368300</xdr:colOff>
      <xdr:row>8</xdr:row>
      <xdr:rowOff>62615</xdr:rowOff>
    </xdr:from>
    <xdr:to>
      <xdr:col>1</xdr:col>
      <xdr:colOff>728345</xdr:colOff>
      <xdr:row>9</xdr:row>
      <xdr:rowOff>205253</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225550" y="7206365"/>
          <a:ext cx="360045" cy="364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2028825</xdr:colOff>
      <xdr:row>55</xdr:row>
      <xdr:rowOff>38102</xdr:rowOff>
    </xdr:from>
    <xdr:to>
      <xdr:col>4</xdr:col>
      <xdr:colOff>2028827</xdr:colOff>
      <xdr:row>57</xdr:row>
      <xdr:rowOff>0</xdr:rowOff>
    </xdr:to>
    <xdr:cxnSp macro="">
      <xdr:nvCxnSpPr>
        <xdr:cNvPr id="12" name="Connecteur droit avec flèche 11">
          <a:extLst>
            <a:ext uri="{FF2B5EF4-FFF2-40B4-BE49-F238E27FC236}">
              <a16:creationId xmlns:a16="http://schemas.microsoft.com/office/drawing/2014/main" id="{00000000-0008-0000-0300-00000C000000}"/>
            </a:ext>
          </a:extLst>
        </xdr:cNvPr>
        <xdr:cNvCxnSpPr/>
      </xdr:nvCxnSpPr>
      <xdr:spPr>
        <a:xfrm flipV="1">
          <a:off x="6553200" y="20231102"/>
          <a:ext cx="2" cy="380998"/>
        </a:xfrm>
        <a:prstGeom prst="straightConnector1">
          <a:avLst/>
        </a:prstGeom>
        <a:ln w="41275">
          <a:solidFill>
            <a:srgbClr val="38A8E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123825</xdr:rowOff>
    </xdr:from>
    <xdr:to>
      <xdr:col>2</xdr:col>
      <xdr:colOff>847725</xdr:colOff>
      <xdr:row>1</xdr:row>
      <xdr:rowOff>1323975</xdr:rowOff>
    </xdr:to>
    <xdr:pic>
      <xdr:nvPicPr>
        <xdr:cNvPr id="5849" name="Image 16">
          <a:extLst>
            <a:ext uri="{FF2B5EF4-FFF2-40B4-BE49-F238E27FC236}">
              <a16:creationId xmlns:a16="http://schemas.microsoft.com/office/drawing/2014/main" id="{00000000-0008-0000-0400-0000D91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23825"/>
          <a:ext cx="276225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1123950</xdr:colOff>
      <xdr:row>0</xdr:row>
      <xdr:rowOff>200025</xdr:rowOff>
    </xdr:from>
    <xdr:to>
      <xdr:col>12</xdr:col>
      <xdr:colOff>142875</xdr:colOff>
      <xdr:row>1</xdr:row>
      <xdr:rowOff>1495425</xdr:rowOff>
    </xdr:to>
    <xdr:grpSp>
      <xdr:nvGrpSpPr>
        <xdr:cNvPr id="5850" name="Groupe 17">
          <a:extLst>
            <a:ext uri="{FF2B5EF4-FFF2-40B4-BE49-F238E27FC236}">
              <a16:creationId xmlns:a16="http://schemas.microsoft.com/office/drawing/2014/main" id="{00000000-0008-0000-0400-0000DA160000}"/>
            </a:ext>
          </a:extLst>
        </xdr:cNvPr>
        <xdr:cNvGrpSpPr>
          <a:grpSpLocks/>
        </xdr:cNvGrpSpPr>
      </xdr:nvGrpSpPr>
      <xdr:grpSpPr bwMode="auto">
        <a:xfrm>
          <a:off x="3092450" y="168275"/>
          <a:ext cx="8239125" cy="1498600"/>
          <a:chOff x="293177" y="237719"/>
          <a:chExt cx="8465728" cy="1506074"/>
        </a:xfrm>
      </xdr:grpSpPr>
      <xdr:pic>
        <xdr:nvPicPr>
          <xdr:cNvPr id="5851" name="Image 18">
            <a:extLst>
              <a:ext uri="{FF2B5EF4-FFF2-40B4-BE49-F238E27FC236}">
                <a16:creationId xmlns:a16="http://schemas.microsoft.com/office/drawing/2014/main" id="{00000000-0008-0000-0400-0000DB16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4592" t="28326" r="15880" b="26610"/>
          <a:stretch>
            <a:fillRect/>
          </a:stretch>
        </xdr:blipFill>
        <xdr:spPr bwMode="auto">
          <a:xfrm>
            <a:off x="293177" y="237719"/>
            <a:ext cx="2174618" cy="1411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852" name="Image 19">
            <a:extLst>
              <a:ext uri="{FF2B5EF4-FFF2-40B4-BE49-F238E27FC236}">
                <a16:creationId xmlns:a16="http://schemas.microsoft.com/office/drawing/2014/main" id="{00000000-0008-0000-0400-0000DC16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10921"/>
          <a:stretch>
            <a:fillRect/>
          </a:stretch>
        </xdr:blipFill>
        <xdr:spPr bwMode="auto">
          <a:xfrm>
            <a:off x="2778181" y="366782"/>
            <a:ext cx="1431696" cy="1277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853" name="Image 20">
            <a:extLst>
              <a:ext uri="{FF2B5EF4-FFF2-40B4-BE49-F238E27FC236}">
                <a16:creationId xmlns:a16="http://schemas.microsoft.com/office/drawing/2014/main" id="{00000000-0008-0000-0400-0000DD16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77753" y="267952"/>
            <a:ext cx="1454320" cy="1453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854" name="Image 21">
            <a:extLst>
              <a:ext uri="{FF2B5EF4-FFF2-40B4-BE49-F238E27FC236}">
                <a16:creationId xmlns:a16="http://schemas.microsoft.com/office/drawing/2014/main" id="{00000000-0008-0000-0400-0000DE16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2" b="3152"/>
          <a:stretch>
            <a:fillRect/>
          </a:stretch>
        </xdr:blipFill>
        <xdr:spPr bwMode="auto">
          <a:xfrm>
            <a:off x="7309795" y="347758"/>
            <a:ext cx="1449110" cy="139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855" name="Image 22">
            <a:extLst>
              <a:ext uri="{FF2B5EF4-FFF2-40B4-BE49-F238E27FC236}">
                <a16:creationId xmlns:a16="http://schemas.microsoft.com/office/drawing/2014/main" id="{00000000-0008-0000-0400-0000DF16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28328"/>
          <a:stretch>
            <a:fillRect/>
          </a:stretch>
        </xdr:blipFill>
        <xdr:spPr bwMode="auto">
          <a:xfrm>
            <a:off x="4799961" y="573910"/>
            <a:ext cx="1430319" cy="103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856" name="Image 23">
            <a:extLst>
              <a:ext uri="{FF2B5EF4-FFF2-40B4-BE49-F238E27FC236}">
                <a16:creationId xmlns:a16="http://schemas.microsoft.com/office/drawing/2014/main" id="{00000000-0008-0000-0400-0000E016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b="17084"/>
          <a:stretch>
            <a:fillRect/>
          </a:stretch>
        </xdr:blipFill>
        <xdr:spPr bwMode="auto">
          <a:xfrm>
            <a:off x="5985521" y="485295"/>
            <a:ext cx="1473905" cy="1228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123825</xdr:rowOff>
    </xdr:from>
    <xdr:to>
      <xdr:col>2</xdr:col>
      <xdr:colOff>771525</xdr:colOff>
      <xdr:row>1</xdr:row>
      <xdr:rowOff>1323975</xdr:rowOff>
    </xdr:to>
    <xdr:pic>
      <xdr:nvPicPr>
        <xdr:cNvPr id="6873" name="Image 15">
          <a:extLst>
            <a:ext uri="{FF2B5EF4-FFF2-40B4-BE49-F238E27FC236}">
              <a16:creationId xmlns:a16="http://schemas.microsoft.com/office/drawing/2014/main" id="{00000000-0008-0000-0500-0000D91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23825"/>
          <a:ext cx="276225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971550</xdr:colOff>
      <xdr:row>0</xdr:row>
      <xdr:rowOff>200025</xdr:rowOff>
    </xdr:from>
    <xdr:to>
      <xdr:col>12</xdr:col>
      <xdr:colOff>85725</xdr:colOff>
      <xdr:row>1</xdr:row>
      <xdr:rowOff>1495425</xdr:rowOff>
    </xdr:to>
    <xdr:grpSp>
      <xdr:nvGrpSpPr>
        <xdr:cNvPr id="6874" name="Groupe 16">
          <a:extLst>
            <a:ext uri="{FF2B5EF4-FFF2-40B4-BE49-F238E27FC236}">
              <a16:creationId xmlns:a16="http://schemas.microsoft.com/office/drawing/2014/main" id="{00000000-0008-0000-0500-0000DA1A0000}"/>
            </a:ext>
          </a:extLst>
        </xdr:cNvPr>
        <xdr:cNvGrpSpPr>
          <a:grpSpLocks/>
        </xdr:cNvGrpSpPr>
      </xdr:nvGrpSpPr>
      <xdr:grpSpPr bwMode="auto">
        <a:xfrm>
          <a:off x="3130550" y="168275"/>
          <a:ext cx="8255000" cy="1498600"/>
          <a:chOff x="293177" y="237719"/>
          <a:chExt cx="8465728" cy="1506074"/>
        </a:xfrm>
      </xdr:grpSpPr>
      <xdr:pic>
        <xdr:nvPicPr>
          <xdr:cNvPr id="6875" name="Image 17">
            <a:extLst>
              <a:ext uri="{FF2B5EF4-FFF2-40B4-BE49-F238E27FC236}">
                <a16:creationId xmlns:a16="http://schemas.microsoft.com/office/drawing/2014/main" id="{00000000-0008-0000-0500-0000DB1A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4592" t="28326" r="15880" b="26610"/>
          <a:stretch>
            <a:fillRect/>
          </a:stretch>
        </xdr:blipFill>
        <xdr:spPr bwMode="auto">
          <a:xfrm>
            <a:off x="293177" y="237719"/>
            <a:ext cx="2174618" cy="1411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76" name="Image 18">
            <a:extLst>
              <a:ext uri="{FF2B5EF4-FFF2-40B4-BE49-F238E27FC236}">
                <a16:creationId xmlns:a16="http://schemas.microsoft.com/office/drawing/2014/main" id="{00000000-0008-0000-0500-0000DC1A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10921"/>
          <a:stretch>
            <a:fillRect/>
          </a:stretch>
        </xdr:blipFill>
        <xdr:spPr bwMode="auto">
          <a:xfrm>
            <a:off x="2778181" y="366782"/>
            <a:ext cx="1431696" cy="1277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77" name="Image 19">
            <a:extLst>
              <a:ext uri="{FF2B5EF4-FFF2-40B4-BE49-F238E27FC236}">
                <a16:creationId xmlns:a16="http://schemas.microsoft.com/office/drawing/2014/main" id="{00000000-0008-0000-0500-0000DD1A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77753" y="267952"/>
            <a:ext cx="1454320" cy="1453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78" name="Image 20">
            <a:extLst>
              <a:ext uri="{FF2B5EF4-FFF2-40B4-BE49-F238E27FC236}">
                <a16:creationId xmlns:a16="http://schemas.microsoft.com/office/drawing/2014/main" id="{00000000-0008-0000-0500-0000DE1A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2" b="3152"/>
          <a:stretch>
            <a:fillRect/>
          </a:stretch>
        </xdr:blipFill>
        <xdr:spPr bwMode="auto">
          <a:xfrm>
            <a:off x="7309795" y="347758"/>
            <a:ext cx="1449110" cy="139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79" name="Image 21">
            <a:extLst>
              <a:ext uri="{FF2B5EF4-FFF2-40B4-BE49-F238E27FC236}">
                <a16:creationId xmlns:a16="http://schemas.microsoft.com/office/drawing/2014/main" id="{00000000-0008-0000-0500-0000DF1A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28328"/>
          <a:stretch>
            <a:fillRect/>
          </a:stretch>
        </xdr:blipFill>
        <xdr:spPr bwMode="auto">
          <a:xfrm>
            <a:off x="4799961" y="573910"/>
            <a:ext cx="1430319" cy="103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80" name="Image 22">
            <a:extLst>
              <a:ext uri="{FF2B5EF4-FFF2-40B4-BE49-F238E27FC236}">
                <a16:creationId xmlns:a16="http://schemas.microsoft.com/office/drawing/2014/main" id="{00000000-0008-0000-0500-0000E01A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b="17084"/>
          <a:stretch>
            <a:fillRect/>
          </a:stretch>
        </xdr:blipFill>
        <xdr:spPr bwMode="auto">
          <a:xfrm>
            <a:off x="5985521" y="485295"/>
            <a:ext cx="1473905" cy="1228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723900</xdr:colOff>
      <xdr:row>0</xdr:row>
      <xdr:rowOff>0</xdr:rowOff>
    </xdr:from>
    <xdr:to>
      <xdr:col>8</xdr:col>
      <xdr:colOff>285750</xdr:colOff>
      <xdr:row>1</xdr:row>
      <xdr:rowOff>285750</xdr:rowOff>
    </xdr:to>
    <xdr:grpSp>
      <xdr:nvGrpSpPr>
        <xdr:cNvPr id="7897" name="Groupe 9">
          <a:extLst>
            <a:ext uri="{FF2B5EF4-FFF2-40B4-BE49-F238E27FC236}">
              <a16:creationId xmlns:a16="http://schemas.microsoft.com/office/drawing/2014/main" id="{00000000-0008-0000-0600-0000D91E0000}"/>
            </a:ext>
          </a:extLst>
        </xdr:cNvPr>
        <xdr:cNvGrpSpPr>
          <a:grpSpLocks/>
        </xdr:cNvGrpSpPr>
      </xdr:nvGrpSpPr>
      <xdr:grpSpPr bwMode="auto">
        <a:xfrm>
          <a:off x="3752850" y="0"/>
          <a:ext cx="10020300" cy="1000125"/>
          <a:chOff x="293177" y="191833"/>
          <a:chExt cx="10322631" cy="1463154"/>
        </a:xfrm>
      </xdr:grpSpPr>
      <xdr:pic>
        <xdr:nvPicPr>
          <xdr:cNvPr id="7899" name="Image 10">
            <a:extLst>
              <a:ext uri="{FF2B5EF4-FFF2-40B4-BE49-F238E27FC236}">
                <a16:creationId xmlns:a16="http://schemas.microsoft.com/office/drawing/2014/main" id="{00000000-0008-0000-0600-0000DB1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4592" t="28326" r="15880" b="26610"/>
          <a:stretch>
            <a:fillRect/>
          </a:stretch>
        </xdr:blipFill>
        <xdr:spPr bwMode="auto">
          <a:xfrm>
            <a:off x="293177" y="237719"/>
            <a:ext cx="2174618" cy="1411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900" name="Image 11">
            <a:extLst>
              <a:ext uri="{FF2B5EF4-FFF2-40B4-BE49-F238E27FC236}">
                <a16:creationId xmlns:a16="http://schemas.microsoft.com/office/drawing/2014/main" id="{00000000-0008-0000-0600-0000DC1E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10921"/>
          <a:stretch>
            <a:fillRect/>
          </a:stretch>
        </xdr:blipFill>
        <xdr:spPr bwMode="auto">
          <a:xfrm>
            <a:off x="3366636" y="366782"/>
            <a:ext cx="1431696" cy="1277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901" name="Image 12">
            <a:extLst>
              <a:ext uri="{FF2B5EF4-FFF2-40B4-BE49-F238E27FC236}">
                <a16:creationId xmlns:a16="http://schemas.microsoft.com/office/drawing/2014/main" id="{00000000-0008-0000-0600-0000DD1E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97742" y="191833"/>
            <a:ext cx="1454320" cy="1453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902" name="Image 13">
            <a:extLst>
              <a:ext uri="{FF2B5EF4-FFF2-40B4-BE49-F238E27FC236}">
                <a16:creationId xmlns:a16="http://schemas.microsoft.com/office/drawing/2014/main" id="{00000000-0008-0000-0600-0000DE1E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2" b="3152"/>
          <a:stretch>
            <a:fillRect/>
          </a:stretch>
        </xdr:blipFill>
        <xdr:spPr bwMode="auto">
          <a:xfrm>
            <a:off x="9166698" y="258952"/>
            <a:ext cx="1449110" cy="139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903" name="Image 14">
            <a:extLst>
              <a:ext uri="{FF2B5EF4-FFF2-40B4-BE49-F238E27FC236}">
                <a16:creationId xmlns:a16="http://schemas.microsoft.com/office/drawing/2014/main" id="{00000000-0008-0000-0600-0000DF1E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28328"/>
          <a:stretch>
            <a:fillRect/>
          </a:stretch>
        </xdr:blipFill>
        <xdr:spPr bwMode="auto">
          <a:xfrm>
            <a:off x="6251486" y="611970"/>
            <a:ext cx="1430320" cy="103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904" name="Image 15">
            <a:extLst>
              <a:ext uri="{FF2B5EF4-FFF2-40B4-BE49-F238E27FC236}">
                <a16:creationId xmlns:a16="http://schemas.microsoft.com/office/drawing/2014/main" id="{00000000-0008-0000-0600-0000E01E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17084"/>
          <a:stretch>
            <a:fillRect/>
          </a:stretch>
        </xdr:blipFill>
        <xdr:spPr bwMode="auto">
          <a:xfrm>
            <a:off x="7685503" y="421862"/>
            <a:ext cx="1473905" cy="1228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104775</xdr:rowOff>
    </xdr:from>
    <xdr:to>
      <xdr:col>1</xdr:col>
      <xdr:colOff>1685925</xdr:colOff>
      <xdr:row>2</xdr:row>
      <xdr:rowOff>76200</xdr:rowOff>
    </xdr:to>
    <xdr:pic>
      <xdr:nvPicPr>
        <xdr:cNvPr id="7898" name="Image 16">
          <a:extLst>
            <a:ext uri="{FF2B5EF4-FFF2-40B4-BE49-F238E27FC236}">
              <a16:creationId xmlns:a16="http://schemas.microsoft.com/office/drawing/2014/main" id="{00000000-0008-0000-0600-0000DA1E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04775"/>
          <a:ext cx="276225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Brin">
  <a:themeElements>
    <a:clrScheme name="Personnalisé 1">
      <a:dk1>
        <a:srgbClr val="1F70B7"/>
      </a:dk1>
      <a:lt1>
        <a:srgbClr val="FFFFFF"/>
      </a:lt1>
      <a:dk2>
        <a:srgbClr val="1F497D"/>
      </a:dk2>
      <a:lt2>
        <a:srgbClr val="FFFFFF"/>
      </a:lt2>
      <a:accent1>
        <a:srgbClr val="95C120"/>
      </a:accent1>
      <a:accent2>
        <a:srgbClr val="E5A101"/>
      </a:accent2>
      <a:accent3>
        <a:srgbClr val="D50B52"/>
      </a:accent3>
      <a:accent4>
        <a:srgbClr val="E6332A"/>
      </a:accent4>
      <a:accent5>
        <a:srgbClr val="1F70B7"/>
      </a:accent5>
      <a:accent6>
        <a:srgbClr val="38A8E0"/>
      </a:accent6>
      <a:hlink>
        <a:srgbClr val="FFFFFF"/>
      </a:hlink>
      <a:folHlink>
        <a:srgbClr val="38A8E0"/>
      </a:folHlink>
    </a:clrScheme>
    <a:fontScheme name="Brin">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Brin">
      <a:fillStyleLst>
        <a:solidFill>
          <a:schemeClr val="phClr"/>
        </a:solidFill>
        <a:solidFill>
          <a:schemeClr val="phClr">
            <a:tint val="70000"/>
            <a:lumMod val="104000"/>
          </a:schemeClr>
        </a:solidFill>
        <a:gradFill rotWithShape="1">
          <a:gsLst>
            <a:gs pos="0">
              <a:schemeClr val="phClr">
                <a:tint val="96000"/>
                <a:lumMod val="104000"/>
              </a:schemeClr>
            </a:gs>
            <a:gs pos="100000">
              <a:schemeClr val="phClr">
                <a:shade val="98000"/>
                <a:lumMod val="94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2225" cap="rnd" cmpd="sng" algn="ctr">
          <a:solidFill>
            <a:schemeClr val="phClr"/>
          </a:solidFill>
          <a:prstDash val="solid"/>
        </a:ln>
      </a:lnStyleLst>
      <a:effectStyleLst>
        <a:effectStyle>
          <a:effectLst/>
        </a:effectStyle>
        <a:effectStyle>
          <a:effectLst>
            <a:outerShdw blurRad="38100" dist="25400" dir="5400000" rotWithShape="0">
              <a:srgbClr val="000000">
                <a:alpha val="25000"/>
              </a:srgbClr>
            </a:outerShdw>
          </a:effectLst>
        </a:effectStyle>
        <a:effectStyle>
          <a:effectLst>
            <a:outerShdw blurRad="50800" dist="38100" dir="5400000" rotWithShape="0">
              <a:srgbClr val="000000">
                <a:alpha val="60000"/>
              </a:srgbClr>
            </a:outerShdw>
          </a:effectLst>
        </a:effectStyle>
      </a:effectStyleLst>
      <a:bgFillStyleLst>
        <a:solidFill>
          <a:schemeClr val="phClr"/>
        </a:solidFill>
        <a:gradFill rotWithShape="1">
          <a:gsLst>
            <a:gs pos="0">
              <a:schemeClr val="phClr">
                <a:tint val="90000"/>
                <a:lumMod val="120000"/>
              </a:schemeClr>
            </a:gs>
            <a:gs pos="100000">
              <a:schemeClr val="phClr">
                <a:shade val="98000"/>
                <a:satMod val="120000"/>
                <a:lumMod val="98000"/>
              </a:schemeClr>
            </a:gs>
          </a:gsLst>
          <a:lin ang="5400000" scaled="0"/>
        </a:gradFill>
        <a:gradFill rotWithShape="1">
          <a:gsLst>
            <a:gs pos="0">
              <a:schemeClr val="phClr">
                <a:tint val="90000"/>
                <a:satMod val="92000"/>
                <a:lumMod val="120000"/>
              </a:schemeClr>
            </a:gs>
            <a:gs pos="100000">
              <a:schemeClr val="phClr">
                <a:shade val="98000"/>
                <a:satMod val="120000"/>
                <a:lumMod val="98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Wisp" id="{7CB32D59-10C0-40DD-B7BD-2E94284A981C}" vid="{24B1A44C-C006-48B2-A4D7-E5549B3D8CD4}"/>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Code%20du%20travail%20Art%20R%204412-5." TargetMode="External"/><Relationship Id="rId1" Type="http://schemas.openxmlformats.org/officeDocument/2006/relationships/hyperlink" Target="https://www.inrs.fr/media.html?refINRS=outil45" TargetMode="Externa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1F70B7"/>
    <pageSetUpPr fitToPage="1"/>
  </sheetPr>
  <dimension ref="A1:IN463"/>
  <sheetViews>
    <sheetView showGridLines="0" tabSelected="1" topLeftCell="A5" zoomScale="90" zoomScaleNormal="90" zoomScaleSheetLayoutView="90" workbookViewId="0">
      <pane ySplit="1" topLeftCell="A6" activePane="bottomLeft" state="frozen"/>
      <selection activeCell="H11" sqref="H11"/>
      <selection pane="bottomLeft" activeCell="E6" sqref="E6"/>
    </sheetView>
  </sheetViews>
  <sheetFormatPr baseColWidth="10" defaultColWidth="31.5" defaultRowHeight="14" x14ac:dyDescent="0.3"/>
  <cols>
    <col min="1" max="1" width="3.9140625" style="77" bestFit="1" customWidth="1"/>
    <col min="2" max="2" width="21.9140625" style="114" customWidth="1"/>
    <col min="3" max="3" width="22.33203125" style="111" customWidth="1"/>
    <col min="4" max="4" width="11.25" style="112" customWidth="1"/>
    <col min="5" max="5" width="11.5" style="112" customWidth="1"/>
    <col min="6" max="6" width="11.33203125" style="113" customWidth="1"/>
    <col min="7" max="11" width="10.75" style="111" customWidth="1"/>
    <col min="12" max="12" width="10.58203125" style="124" customWidth="1"/>
    <col min="13" max="13" width="11.08203125" style="124" customWidth="1"/>
    <col min="14" max="14" width="12.08203125" style="124" customWidth="1"/>
    <col min="15" max="15" width="7.83203125" style="124" customWidth="1"/>
    <col min="16" max="16" width="13.25" style="226" customWidth="1"/>
    <col min="17" max="17" width="17.9140625" style="320" customWidth="1"/>
    <col min="18" max="18" width="14.83203125" style="321" customWidth="1"/>
    <col min="19" max="19" width="17.75" style="312" customWidth="1"/>
    <col min="20" max="20" width="16.08203125" style="218" customWidth="1"/>
    <col min="21" max="21" width="17.1640625" style="163" customWidth="1"/>
    <col min="22" max="22" width="14.08203125" style="163" customWidth="1"/>
    <col min="23" max="23" width="10.6640625" style="163" customWidth="1"/>
    <col min="24" max="24" width="15.6640625" style="164" customWidth="1"/>
    <col min="25" max="25" width="16.25" style="230" customWidth="1"/>
    <col min="26" max="36" width="10.1640625" style="130" hidden="1" customWidth="1"/>
    <col min="37" max="37" width="21" style="130" hidden="1" customWidth="1"/>
    <col min="38" max="38" width="10.75" style="211" hidden="1" customWidth="1"/>
    <col min="39" max="40" width="10.1640625" style="211" hidden="1" customWidth="1"/>
    <col min="41" max="41" width="16.33203125" style="213" hidden="1" customWidth="1"/>
    <col min="42" max="43" width="14.58203125" style="130" hidden="1" customWidth="1"/>
    <col min="44" max="44" width="13.08203125" style="130" hidden="1" customWidth="1"/>
    <col min="45" max="45" width="6.25" style="130" hidden="1" customWidth="1"/>
    <col min="46" max="46" width="9.75" style="213" hidden="1" customWidth="1"/>
    <col min="47" max="47" width="9.08203125" style="213" hidden="1" customWidth="1"/>
    <col min="48" max="48" width="10.83203125" style="213" customWidth="1"/>
    <col min="49" max="49" width="18.5" style="236" customWidth="1"/>
    <col min="50" max="50" width="11.5" style="208" customWidth="1"/>
    <col min="51" max="51" width="17.75" style="208" customWidth="1"/>
    <col min="52" max="52" width="16.4140625" style="208" customWidth="1"/>
    <col min="53" max="53" width="12.33203125" style="208" customWidth="1"/>
    <col min="54" max="55" width="15" style="208" customWidth="1"/>
    <col min="56" max="56" width="12.33203125" style="208" customWidth="1"/>
    <col min="57" max="57" width="17.1640625" style="208" customWidth="1"/>
    <col min="58" max="58" width="12.9140625" style="208" customWidth="1"/>
    <col min="59" max="59" width="12.5" style="208" customWidth="1"/>
    <col min="60" max="63" width="3.33203125" style="165" hidden="1" customWidth="1"/>
    <col min="64" max="67" width="4.83203125" style="165" hidden="1" customWidth="1"/>
    <col min="68" max="68" width="5.1640625" style="165" hidden="1" customWidth="1"/>
    <col min="69" max="69" width="10.58203125" style="155" hidden="1" customWidth="1"/>
    <col min="70" max="70" width="15.1640625" style="166" hidden="1" customWidth="1"/>
    <col min="71" max="71" width="16.6640625" style="166" hidden="1" customWidth="1"/>
    <col min="72" max="72" width="14.33203125" style="167" hidden="1" customWidth="1"/>
    <col min="73" max="73" width="10.58203125" style="258" hidden="1" customWidth="1"/>
    <col min="74" max="74" width="16.83203125" style="249" hidden="1" customWidth="1"/>
    <col min="75" max="75" width="17" style="249" hidden="1" customWidth="1"/>
    <col min="76" max="78" width="10.58203125" style="249" hidden="1" customWidth="1"/>
    <col min="79" max="79" width="11.5" style="236" hidden="1" customWidth="1"/>
    <col min="80" max="80" width="12.1640625" style="249" hidden="1" customWidth="1"/>
    <col min="81" max="85" width="2.1640625" style="86" hidden="1" customWidth="1"/>
    <col min="86" max="86" width="15.1640625" style="85" customWidth="1"/>
    <col min="87" max="16384" width="31.5" style="82"/>
  </cols>
  <sheetData>
    <row r="1" spans="1:248" ht="48.65" hidden="1" customHeight="1" thickBot="1" x14ac:dyDescent="0.6">
      <c r="B1" s="78" t="s">
        <v>80</v>
      </c>
      <c r="C1" s="79"/>
      <c r="D1" s="80"/>
      <c r="E1" s="80"/>
      <c r="F1" s="81"/>
      <c r="G1" s="115"/>
      <c r="H1" s="115"/>
      <c r="I1" s="115"/>
      <c r="J1" s="115"/>
      <c r="K1" s="116"/>
      <c r="L1" s="117"/>
      <c r="M1" s="117"/>
      <c r="N1" s="117"/>
      <c r="O1" s="117"/>
      <c r="P1" s="219"/>
      <c r="Q1" s="310"/>
      <c r="R1" s="311"/>
      <c r="S1" s="310"/>
      <c r="T1" s="214"/>
      <c r="U1" s="125"/>
      <c r="V1" s="125"/>
      <c r="W1" s="125"/>
      <c r="X1" s="126"/>
      <c r="Y1" s="212"/>
      <c r="Z1" s="126"/>
      <c r="AA1" s="126"/>
      <c r="AB1" s="126"/>
      <c r="AC1" s="126"/>
      <c r="AD1" s="126"/>
      <c r="AE1" s="126"/>
      <c r="AF1" s="126"/>
      <c r="AG1" s="126"/>
      <c r="AH1" s="126"/>
      <c r="AI1" s="126"/>
      <c r="AJ1" s="126"/>
      <c r="AK1" s="126"/>
      <c r="AL1" s="260"/>
      <c r="AM1" s="260"/>
      <c r="AN1" s="260"/>
      <c r="AO1" s="212"/>
      <c r="AP1" s="126"/>
      <c r="AQ1" s="126"/>
      <c r="AR1" s="126"/>
      <c r="AS1" s="126"/>
      <c r="AT1" s="212"/>
      <c r="AU1" s="212"/>
      <c r="AV1" s="212"/>
      <c r="AW1" s="235"/>
      <c r="AX1" s="207"/>
      <c r="AY1" s="207"/>
      <c r="AZ1" s="207"/>
      <c r="BA1" s="207"/>
      <c r="BB1" s="207"/>
      <c r="BC1" s="207"/>
      <c r="BD1" s="207"/>
      <c r="BE1" s="207"/>
      <c r="BF1" s="207"/>
      <c r="BG1" s="207"/>
      <c r="BH1" s="127"/>
      <c r="BI1" s="127"/>
      <c r="BJ1" s="127"/>
      <c r="BK1" s="127"/>
      <c r="BL1" s="127"/>
      <c r="BM1" s="127"/>
      <c r="BN1" s="127"/>
      <c r="BO1" s="127"/>
      <c r="BP1" s="127"/>
      <c r="BQ1" s="127"/>
      <c r="BR1" s="127"/>
      <c r="BS1" s="127"/>
      <c r="BT1" s="128"/>
      <c r="BU1" s="245"/>
      <c r="BV1" s="245"/>
      <c r="BW1" s="245"/>
      <c r="BX1" s="245"/>
      <c r="BY1" s="245"/>
      <c r="BZ1" s="245"/>
      <c r="CA1" s="235"/>
      <c r="CB1" s="245"/>
    </row>
    <row r="2" spans="1:248" ht="42.65" hidden="1" customHeight="1" thickBot="1" x14ac:dyDescent="0.35">
      <c r="B2" s="83"/>
      <c r="C2" s="84"/>
      <c r="D2" s="85"/>
      <c r="E2" s="85"/>
      <c r="F2" s="86"/>
      <c r="G2" s="110"/>
      <c r="H2" s="110"/>
      <c r="I2" s="110"/>
      <c r="J2" s="110"/>
      <c r="K2" s="110"/>
      <c r="L2" s="82"/>
      <c r="M2" s="82"/>
      <c r="N2" s="82"/>
      <c r="O2" s="82"/>
      <c r="P2" s="220"/>
      <c r="Q2" s="312"/>
      <c r="R2" s="313"/>
      <c r="T2" s="215"/>
      <c r="U2" s="129"/>
      <c r="V2" s="129"/>
      <c r="W2" s="129"/>
      <c r="X2" s="130"/>
      <c r="Y2" s="213"/>
      <c r="AW2" s="233"/>
      <c r="BH2" s="86"/>
      <c r="BI2" s="86"/>
      <c r="BJ2" s="86"/>
      <c r="BK2" s="86"/>
      <c r="BL2" s="86"/>
      <c r="BM2" s="86"/>
      <c r="BN2" s="86"/>
      <c r="BO2" s="86"/>
      <c r="BP2" s="86"/>
      <c r="BQ2" s="86"/>
      <c r="BR2" s="86"/>
      <c r="BS2" s="86"/>
      <c r="BT2" s="131"/>
      <c r="BU2" s="246"/>
      <c r="BV2" s="246"/>
      <c r="BW2" s="246"/>
      <c r="BX2" s="246"/>
      <c r="BY2" s="246"/>
      <c r="BZ2" s="246"/>
      <c r="CA2" s="233"/>
      <c r="CB2" s="246"/>
    </row>
    <row r="3" spans="1:248" s="92" customFormat="1" ht="36" hidden="1" customHeight="1" thickBot="1" x14ac:dyDescent="0.3">
      <c r="A3" s="87"/>
      <c r="B3" s="88" t="s">
        <v>78</v>
      </c>
      <c r="C3" s="88"/>
      <c r="D3" s="89"/>
      <c r="E3" s="89"/>
      <c r="F3" s="90"/>
      <c r="G3" s="118"/>
      <c r="H3" s="118"/>
      <c r="I3" s="118"/>
      <c r="J3" s="118"/>
      <c r="K3" s="119"/>
      <c r="L3" s="120"/>
      <c r="M3" s="120"/>
      <c r="N3" s="120"/>
      <c r="O3" s="120"/>
      <c r="P3" s="221"/>
      <c r="Q3" s="314"/>
      <c r="R3" s="315"/>
      <c r="S3" s="316"/>
      <c r="T3" s="357" t="s">
        <v>79</v>
      </c>
      <c r="U3" s="357"/>
      <c r="V3" s="357"/>
      <c r="W3" s="357"/>
      <c r="X3" s="357"/>
      <c r="Y3" s="357"/>
      <c r="Z3" s="91"/>
      <c r="AA3" s="91"/>
      <c r="AB3" s="91"/>
      <c r="AC3" s="91"/>
      <c r="AD3" s="91"/>
      <c r="AE3" s="91"/>
      <c r="AF3" s="91"/>
      <c r="AG3" s="91"/>
      <c r="AH3" s="91"/>
      <c r="AI3" s="91"/>
      <c r="AJ3" s="91"/>
      <c r="AK3" s="91"/>
      <c r="AL3" s="261"/>
      <c r="AM3" s="261"/>
      <c r="AN3" s="261"/>
      <c r="AO3" s="209"/>
      <c r="AP3" s="91"/>
      <c r="AQ3" s="91"/>
      <c r="AR3" s="91"/>
      <c r="AS3" s="91"/>
      <c r="AT3" s="209"/>
      <c r="AU3" s="209"/>
      <c r="AV3" s="209"/>
      <c r="AW3" s="209"/>
      <c r="AX3" s="209"/>
      <c r="AY3" s="209"/>
      <c r="AZ3" s="209"/>
      <c r="BA3" s="209"/>
      <c r="BB3" s="209"/>
      <c r="BC3" s="209"/>
      <c r="BD3" s="209"/>
      <c r="BE3" s="209"/>
      <c r="BF3" s="209"/>
      <c r="BG3" s="209"/>
      <c r="BH3" s="132"/>
      <c r="BI3" s="132"/>
      <c r="BJ3" s="132"/>
      <c r="BK3" s="132"/>
      <c r="BL3" s="132"/>
      <c r="BM3" s="132"/>
      <c r="BN3" s="132"/>
      <c r="BO3" s="132"/>
      <c r="BP3" s="132"/>
      <c r="BQ3" s="133"/>
      <c r="BR3" s="134"/>
      <c r="BS3" s="134"/>
      <c r="BT3" s="135"/>
      <c r="BU3" s="253"/>
      <c r="BV3" s="253"/>
      <c r="BW3" s="253"/>
      <c r="BX3" s="360"/>
      <c r="BY3" s="360"/>
      <c r="BZ3" s="360"/>
      <c r="CA3" s="360"/>
      <c r="CB3" s="360"/>
      <c r="CC3" s="135"/>
      <c r="CD3" s="135"/>
      <c r="CE3" s="135"/>
      <c r="CF3" s="135"/>
      <c r="CG3" s="135"/>
      <c r="CH3" s="295"/>
    </row>
    <row r="4" spans="1:248" s="97" customFormat="1" ht="36" hidden="1" customHeight="1" thickBot="1" x14ac:dyDescent="0.3">
      <c r="A4" s="77"/>
      <c r="B4" s="93"/>
      <c r="C4" s="94"/>
      <c r="D4" s="95"/>
      <c r="E4" s="95"/>
      <c r="F4" s="96"/>
      <c r="G4" s="121"/>
      <c r="H4" s="121"/>
      <c r="I4" s="121"/>
      <c r="J4" s="121"/>
      <c r="K4" s="121"/>
      <c r="P4" s="222"/>
      <c r="Q4" s="317"/>
      <c r="R4" s="318"/>
      <c r="S4" s="317"/>
      <c r="T4" s="216"/>
      <c r="U4" s="136"/>
      <c r="V4" s="136"/>
      <c r="W4" s="136"/>
      <c r="X4" s="137"/>
      <c r="Y4" s="210"/>
      <c r="Z4" s="137"/>
      <c r="AA4" s="137"/>
      <c r="AB4" s="137"/>
      <c r="AC4" s="137"/>
      <c r="AD4" s="137"/>
      <c r="AE4" s="137"/>
      <c r="AF4" s="137"/>
      <c r="AG4" s="137"/>
      <c r="AH4" s="137"/>
      <c r="AI4" s="137"/>
      <c r="AJ4" s="137"/>
      <c r="AK4" s="137"/>
      <c r="AL4" s="262"/>
      <c r="AM4" s="262"/>
      <c r="AN4" s="262"/>
      <c r="AO4" s="210"/>
      <c r="AP4" s="137"/>
      <c r="AQ4" s="137"/>
      <c r="AR4" s="137"/>
      <c r="AS4" s="137"/>
      <c r="AT4" s="210"/>
      <c r="AU4" s="210"/>
      <c r="AV4" s="278"/>
      <c r="AW4" s="233"/>
      <c r="AX4" s="210"/>
      <c r="AY4" s="210"/>
      <c r="AZ4" s="210"/>
      <c r="BA4" s="210"/>
      <c r="BB4" s="210"/>
      <c r="BC4" s="210"/>
      <c r="BD4" s="210"/>
      <c r="BE4" s="210"/>
      <c r="BF4" s="210"/>
      <c r="BG4" s="210"/>
      <c r="BH4" s="138"/>
      <c r="BI4" s="138"/>
      <c r="BJ4" s="138"/>
      <c r="BK4" s="138"/>
      <c r="BL4" s="138"/>
      <c r="BM4" s="138"/>
      <c r="BN4" s="138"/>
      <c r="BO4" s="138"/>
      <c r="BP4" s="138"/>
      <c r="BQ4" s="139"/>
      <c r="BR4" s="140"/>
      <c r="BS4" s="140"/>
      <c r="BT4" s="141"/>
      <c r="BU4" s="254"/>
      <c r="BV4" s="233"/>
      <c r="BW4" s="233"/>
      <c r="BX4" s="233"/>
      <c r="BY4" s="233"/>
      <c r="BZ4" s="233"/>
      <c r="CA4" s="233"/>
      <c r="CB4" s="233"/>
      <c r="CC4" s="96"/>
      <c r="CD4" s="96"/>
      <c r="CE4" s="96"/>
      <c r="CF4" s="96"/>
      <c r="CG4" s="96"/>
      <c r="CH4" s="95"/>
    </row>
    <row r="5" spans="1:248" s="99" customFormat="1" ht="45" customHeight="1" thickBot="1" x14ac:dyDescent="0.3">
      <c r="A5" s="371" t="s">
        <v>82</v>
      </c>
      <c r="B5" s="372" t="s">
        <v>68</v>
      </c>
      <c r="C5" s="372"/>
      <c r="D5" s="372"/>
      <c r="E5" s="372"/>
      <c r="F5" s="372"/>
      <c r="G5" s="369" t="s">
        <v>71</v>
      </c>
      <c r="H5" s="369"/>
      <c r="I5" s="369"/>
      <c r="J5" s="369"/>
      <c r="K5" s="369"/>
      <c r="L5" s="369"/>
      <c r="M5" s="369"/>
      <c r="N5" s="369"/>
      <c r="O5" s="369"/>
      <c r="P5" s="223" t="s">
        <v>77</v>
      </c>
      <c r="Q5" s="375" t="s">
        <v>69</v>
      </c>
      <c r="R5" s="375"/>
      <c r="S5" s="375"/>
      <c r="T5" s="359" t="s">
        <v>380</v>
      </c>
      <c r="U5" s="358" t="s">
        <v>253</v>
      </c>
      <c r="V5" s="358" t="s">
        <v>255</v>
      </c>
      <c r="W5" s="358" t="s">
        <v>254</v>
      </c>
      <c r="X5" s="358" t="s">
        <v>18</v>
      </c>
      <c r="Y5" s="228" t="s">
        <v>311</v>
      </c>
      <c r="Z5" s="362" t="s">
        <v>235</v>
      </c>
      <c r="AA5" s="363"/>
      <c r="AB5" s="363"/>
      <c r="AC5" s="363"/>
      <c r="AD5" s="363"/>
      <c r="AE5" s="363"/>
      <c r="AF5" s="363"/>
      <c r="AG5" s="363"/>
      <c r="AH5" s="363"/>
      <c r="AI5" s="363"/>
      <c r="AJ5" s="363"/>
      <c r="AK5" s="363"/>
      <c r="AL5" s="373" t="s">
        <v>329</v>
      </c>
      <c r="AM5" s="373"/>
      <c r="AN5" s="373"/>
      <c r="AO5" s="361" t="s">
        <v>241</v>
      </c>
      <c r="AP5" s="361"/>
      <c r="AQ5" s="361"/>
      <c r="AR5" s="361"/>
      <c r="AS5" s="142"/>
      <c r="AT5" s="267" t="s">
        <v>308</v>
      </c>
      <c r="AU5" s="267"/>
      <c r="AV5" s="519" t="s">
        <v>308</v>
      </c>
      <c r="AW5" s="374"/>
      <c r="AX5" s="374"/>
      <c r="AY5" s="374"/>
      <c r="AZ5" s="374"/>
      <c r="BA5" s="374"/>
      <c r="BB5" s="374"/>
      <c r="BC5" s="374"/>
      <c r="BD5" s="374"/>
      <c r="BE5" s="374"/>
      <c r="BF5" s="374"/>
      <c r="BG5" s="520"/>
      <c r="BH5" s="364" t="s">
        <v>229</v>
      </c>
      <c r="BI5" s="365"/>
      <c r="BJ5" s="365"/>
      <c r="BK5" s="365"/>
      <c r="BL5" s="366" t="s">
        <v>230</v>
      </c>
      <c r="BM5" s="366"/>
      <c r="BN5" s="366"/>
      <c r="BO5" s="366"/>
      <c r="BP5" s="322" t="s">
        <v>228</v>
      </c>
      <c r="BQ5" s="143" t="s">
        <v>21</v>
      </c>
      <c r="BR5" s="144" t="s">
        <v>64</v>
      </c>
      <c r="BS5" s="144" t="s">
        <v>25</v>
      </c>
      <c r="BT5" s="367" t="s">
        <v>0</v>
      </c>
      <c r="BU5" s="368" t="s">
        <v>1</v>
      </c>
      <c r="BV5" s="356" t="s">
        <v>2</v>
      </c>
      <c r="BW5" s="356" t="s">
        <v>3</v>
      </c>
      <c r="BX5" s="356" t="s">
        <v>5</v>
      </c>
      <c r="BY5" s="356" t="s">
        <v>6</v>
      </c>
      <c r="BZ5" s="356" t="s">
        <v>20</v>
      </c>
      <c r="CA5" s="356" t="s">
        <v>19</v>
      </c>
      <c r="CB5" s="356" t="s">
        <v>7</v>
      </c>
      <c r="CC5" s="323"/>
      <c r="CD5" s="323"/>
      <c r="CE5" s="323"/>
      <c r="CF5" s="323"/>
      <c r="CG5" s="323"/>
      <c r="CH5" s="356" t="s">
        <v>285</v>
      </c>
      <c r="CI5" s="98"/>
      <c r="CJ5" s="98"/>
      <c r="CK5" s="98"/>
      <c r="CL5" s="98"/>
      <c r="CM5" s="98"/>
      <c r="CN5" s="98"/>
      <c r="CO5" s="98"/>
      <c r="CP5" s="98"/>
      <c r="CQ5" s="98"/>
      <c r="CR5" s="98"/>
      <c r="CS5" s="98"/>
      <c r="CT5" s="98"/>
      <c r="CU5" s="98"/>
      <c r="CV5" s="98"/>
      <c r="CW5" s="98"/>
      <c r="CX5" s="98"/>
      <c r="CY5" s="98"/>
      <c r="CZ5" s="98"/>
      <c r="DA5" s="98"/>
      <c r="DB5" s="98"/>
      <c r="DC5" s="98"/>
      <c r="DD5" s="98"/>
      <c r="DE5" s="98"/>
      <c r="DF5" s="98"/>
      <c r="DG5" s="98"/>
      <c r="DH5" s="98"/>
      <c r="DI5" s="98"/>
      <c r="DJ5" s="98"/>
      <c r="DK5" s="98"/>
      <c r="DL5" s="98"/>
      <c r="DM5" s="98"/>
      <c r="DN5" s="98"/>
      <c r="DO5" s="98"/>
      <c r="DP5" s="98"/>
      <c r="DQ5" s="98"/>
      <c r="DR5" s="98"/>
      <c r="DS5" s="98"/>
      <c r="DT5" s="98"/>
      <c r="DU5" s="98"/>
      <c r="DV5" s="98"/>
      <c r="DW5" s="98"/>
      <c r="DX5" s="98"/>
      <c r="DY5" s="98"/>
      <c r="DZ5" s="98"/>
      <c r="EA5" s="98"/>
      <c r="EB5" s="98"/>
      <c r="EC5" s="98"/>
      <c r="ED5" s="98"/>
      <c r="EE5" s="98"/>
      <c r="EF5" s="98"/>
      <c r="EG5" s="98"/>
      <c r="EH5" s="98"/>
      <c r="EI5" s="98"/>
      <c r="EJ5" s="98"/>
      <c r="EK5" s="98"/>
      <c r="EL5" s="98"/>
      <c r="EM5" s="98"/>
      <c r="EN5" s="98"/>
      <c r="EO5" s="98"/>
      <c r="EP5" s="98"/>
      <c r="EQ5" s="98"/>
      <c r="ER5" s="98"/>
      <c r="ES5" s="98"/>
      <c r="ET5" s="98"/>
      <c r="EU5" s="98"/>
      <c r="EV5" s="98"/>
      <c r="EW5" s="98"/>
      <c r="EX5" s="98"/>
      <c r="EY5" s="98"/>
      <c r="EZ5" s="98"/>
      <c r="FA5" s="98"/>
      <c r="FB5" s="98"/>
      <c r="FC5" s="98"/>
      <c r="FD5" s="98"/>
      <c r="FE5" s="98"/>
      <c r="FF5" s="98"/>
      <c r="FG5" s="98"/>
      <c r="FH5" s="98"/>
      <c r="FI5" s="98"/>
      <c r="FJ5" s="98"/>
      <c r="FK5" s="98"/>
      <c r="FL5" s="98"/>
      <c r="FM5" s="98"/>
      <c r="FN5" s="98"/>
      <c r="FO5" s="98"/>
      <c r="FP5" s="98"/>
      <c r="FQ5" s="98"/>
      <c r="FR5" s="98"/>
      <c r="FS5" s="98"/>
      <c r="FT5" s="98"/>
      <c r="FU5" s="98"/>
      <c r="FV5" s="98"/>
      <c r="FW5" s="98"/>
      <c r="FX5" s="98"/>
      <c r="FY5" s="98"/>
      <c r="FZ5" s="98"/>
      <c r="GA5" s="98"/>
      <c r="GB5" s="98"/>
      <c r="GC5" s="98"/>
      <c r="GD5" s="98"/>
      <c r="GE5" s="98"/>
      <c r="GF5" s="98"/>
      <c r="GG5" s="98"/>
      <c r="GH5" s="98"/>
      <c r="GI5" s="98"/>
      <c r="GJ5" s="98"/>
      <c r="GK5" s="98"/>
      <c r="GL5" s="98"/>
      <c r="GM5" s="98"/>
      <c r="GN5" s="98"/>
      <c r="GO5" s="98"/>
      <c r="GP5" s="98"/>
      <c r="GQ5" s="98"/>
      <c r="GR5" s="98"/>
      <c r="GS5" s="98"/>
      <c r="GT5" s="98"/>
      <c r="GU5" s="98"/>
      <c r="GV5" s="98"/>
      <c r="GW5" s="98"/>
      <c r="GX5" s="98"/>
      <c r="GY5" s="98"/>
      <c r="GZ5" s="98"/>
      <c r="HA5" s="98"/>
      <c r="HB5" s="98"/>
      <c r="HC5" s="98"/>
      <c r="HD5" s="98"/>
      <c r="HE5" s="98"/>
      <c r="HF5" s="98"/>
      <c r="HG5" s="98"/>
      <c r="HH5" s="98"/>
      <c r="HI5" s="98"/>
      <c r="HJ5" s="98"/>
      <c r="HK5" s="98"/>
      <c r="HL5" s="98"/>
      <c r="HM5" s="98"/>
      <c r="HN5" s="98"/>
      <c r="HO5" s="98"/>
      <c r="HP5" s="98"/>
      <c r="HQ5" s="98"/>
      <c r="HR5" s="98"/>
      <c r="HS5" s="98"/>
      <c r="HT5" s="98"/>
      <c r="HU5" s="98"/>
      <c r="HV5" s="98"/>
      <c r="HW5" s="98"/>
      <c r="HX5" s="98"/>
      <c r="HY5" s="98"/>
      <c r="HZ5" s="98"/>
      <c r="IA5" s="98"/>
      <c r="IB5" s="98"/>
      <c r="IC5" s="98"/>
      <c r="ID5" s="98"/>
      <c r="IE5" s="98"/>
      <c r="IF5" s="98"/>
      <c r="IG5" s="98"/>
      <c r="IH5" s="98"/>
      <c r="II5" s="98"/>
      <c r="IJ5" s="98"/>
      <c r="IK5" s="98"/>
      <c r="IL5" s="98"/>
      <c r="IM5" s="98"/>
      <c r="IN5" s="98"/>
    </row>
    <row r="6" spans="1:248" s="104" customFormat="1" ht="126.5" customHeight="1" thickBot="1" x14ac:dyDescent="0.25">
      <c r="A6" s="371"/>
      <c r="B6" s="100" t="s">
        <v>15</v>
      </c>
      <c r="C6" s="101" t="s">
        <v>73</v>
      </c>
      <c r="D6" s="102" t="s">
        <v>13</v>
      </c>
      <c r="E6" s="101" t="s">
        <v>364</v>
      </c>
      <c r="F6" s="103" t="s">
        <v>14</v>
      </c>
      <c r="G6" s="122" t="s">
        <v>269</v>
      </c>
      <c r="H6" s="122" t="s">
        <v>270</v>
      </c>
      <c r="I6" s="122" t="s">
        <v>271</v>
      </c>
      <c r="J6" s="122" t="s">
        <v>272</v>
      </c>
      <c r="K6" s="123" t="s">
        <v>242</v>
      </c>
      <c r="L6" s="123" t="s">
        <v>376</v>
      </c>
      <c r="M6" s="123" t="s">
        <v>377</v>
      </c>
      <c r="N6" s="123" t="s">
        <v>378</v>
      </c>
      <c r="O6" s="123" t="s">
        <v>379</v>
      </c>
      <c r="P6" s="224" t="s">
        <v>74</v>
      </c>
      <c r="Q6" s="243" t="s">
        <v>70</v>
      </c>
      <c r="R6" s="243" t="s">
        <v>304</v>
      </c>
      <c r="S6" s="264" t="s">
        <v>301</v>
      </c>
      <c r="T6" s="359"/>
      <c r="U6" s="358"/>
      <c r="V6" s="358"/>
      <c r="W6" s="358"/>
      <c r="X6" s="358"/>
      <c r="Y6" s="228" t="s">
        <v>309</v>
      </c>
      <c r="Z6" s="145" t="s">
        <v>235</v>
      </c>
      <c r="AA6" s="145" t="s">
        <v>106</v>
      </c>
      <c r="AB6" s="145" t="s">
        <v>105</v>
      </c>
      <c r="AC6" s="145" t="s">
        <v>103</v>
      </c>
      <c r="AD6" s="145" t="s">
        <v>106</v>
      </c>
      <c r="AE6" s="145" t="s">
        <v>105</v>
      </c>
      <c r="AF6" s="145" t="s">
        <v>103</v>
      </c>
      <c r="AG6" s="145" t="s">
        <v>106</v>
      </c>
      <c r="AH6" s="145" t="s">
        <v>105</v>
      </c>
      <c r="AI6" s="145" t="s">
        <v>103</v>
      </c>
      <c r="AJ6" s="145" t="s">
        <v>106</v>
      </c>
      <c r="AK6" s="146" t="s">
        <v>105</v>
      </c>
      <c r="AL6" s="227" t="s">
        <v>302</v>
      </c>
      <c r="AM6" s="227" t="s">
        <v>305</v>
      </c>
      <c r="AN6" s="227" t="s">
        <v>312</v>
      </c>
      <c r="AO6" s="250" t="s">
        <v>107</v>
      </c>
      <c r="AP6" s="147" t="s">
        <v>106</v>
      </c>
      <c r="AQ6" s="147" t="s">
        <v>247</v>
      </c>
      <c r="AR6" s="147" t="s">
        <v>248</v>
      </c>
      <c r="AS6" s="148" t="s">
        <v>249</v>
      </c>
      <c r="AT6" s="232" t="s">
        <v>4</v>
      </c>
      <c r="AU6" s="232" t="s">
        <v>274</v>
      </c>
      <c r="AV6" s="344" t="s">
        <v>67</v>
      </c>
      <c r="AW6" s="340" t="s">
        <v>273</v>
      </c>
      <c r="AX6" s="340" t="s">
        <v>103</v>
      </c>
      <c r="AY6" s="341" t="s">
        <v>383</v>
      </c>
      <c r="AZ6" s="348" t="s">
        <v>307</v>
      </c>
      <c r="BA6" s="324" t="s">
        <v>106</v>
      </c>
      <c r="BB6" s="350" t="s">
        <v>382</v>
      </c>
      <c r="BC6" s="350" t="s">
        <v>381</v>
      </c>
      <c r="BD6" s="348" t="s">
        <v>307</v>
      </c>
      <c r="BE6" s="324" t="s">
        <v>105</v>
      </c>
      <c r="BF6" s="350" t="s">
        <v>306</v>
      </c>
      <c r="BG6" s="342" t="s">
        <v>307</v>
      </c>
      <c r="BH6" s="325"/>
      <c r="BI6" s="326"/>
      <c r="BJ6" s="326"/>
      <c r="BK6" s="326"/>
      <c r="BL6" s="326"/>
      <c r="BM6" s="326"/>
      <c r="BN6" s="326"/>
      <c r="BO6" s="326"/>
      <c r="BP6" s="327"/>
      <c r="BQ6" s="327"/>
      <c r="BR6" s="327"/>
      <c r="BS6" s="327"/>
      <c r="BT6" s="367"/>
      <c r="BU6" s="368"/>
      <c r="BV6" s="356"/>
      <c r="BW6" s="356"/>
      <c r="BX6" s="356"/>
      <c r="BY6" s="356"/>
      <c r="BZ6" s="356"/>
      <c r="CA6" s="356"/>
      <c r="CB6" s="356"/>
      <c r="CC6" s="370" t="s">
        <v>250</v>
      </c>
      <c r="CD6" s="370"/>
      <c r="CE6" s="370"/>
      <c r="CF6" s="370"/>
      <c r="CG6" s="370"/>
      <c r="CH6" s="356"/>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row>
    <row r="7" spans="1:248" s="338" customFormat="1" ht="59.5" customHeight="1" x14ac:dyDescent="0.25">
      <c r="A7" s="328">
        <v>0</v>
      </c>
      <c r="B7" s="329" t="s">
        <v>365</v>
      </c>
      <c r="C7" s="329" t="s">
        <v>365</v>
      </c>
      <c r="D7" s="329" t="s">
        <v>365</v>
      </c>
      <c r="E7" s="329" t="s">
        <v>365</v>
      </c>
      <c r="F7" s="329" t="s">
        <v>365</v>
      </c>
      <c r="G7" s="330" t="s">
        <v>366</v>
      </c>
      <c r="H7" s="330" t="s">
        <v>366</v>
      </c>
      <c r="I7" s="330" t="s">
        <v>366</v>
      </c>
      <c r="J7" s="330" t="s">
        <v>366</v>
      </c>
      <c r="K7" s="330" t="s">
        <v>366</v>
      </c>
      <c r="L7" s="330" t="s">
        <v>365</v>
      </c>
      <c r="M7" s="330" t="s">
        <v>365</v>
      </c>
      <c r="N7" s="330" t="s">
        <v>365</v>
      </c>
      <c r="O7" s="330" t="s">
        <v>365</v>
      </c>
      <c r="P7" s="330" t="s">
        <v>366</v>
      </c>
      <c r="Q7" s="330" t="s">
        <v>366</v>
      </c>
      <c r="R7" s="331" t="s">
        <v>370</v>
      </c>
      <c r="S7" s="332" t="s">
        <v>372</v>
      </c>
      <c r="T7" s="330" t="s">
        <v>365</v>
      </c>
      <c r="U7" s="330" t="s">
        <v>366</v>
      </c>
      <c r="V7" s="330" t="s">
        <v>366</v>
      </c>
      <c r="W7" s="331" t="s">
        <v>367</v>
      </c>
      <c r="X7" s="330" t="s">
        <v>366</v>
      </c>
      <c r="Y7" s="330" t="s">
        <v>366</v>
      </c>
      <c r="Z7" s="334"/>
      <c r="AA7" s="334"/>
      <c r="AB7" s="334"/>
      <c r="AC7" s="334"/>
      <c r="AD7" s="334"/>
      <c r="AE7" s="334"/>
      <c r="AF7" s="334"/>
      <c r="AG7" s="334"/>
      <c r="AH7" s="334"/>
      <c r="AI7" s="334"/>
      <c r="AJ7" s="334"/>
      <c r="AK7" s="334"/>
      <c r="AL7" s="331"/>
      <c r="AM7" s="331"/>
      <c r="AN7" s="331"/>
      <c r="AO7" s="335"/>
      <c r="AP7" s="334"/>
      <c r="AQ7" s="334"/>
      <c r="AR7" s="334"/>
      <c r="AS7" s="332"/>
      <c r="AT7" s="331"/>
      <c r="AU7" s="331"/>
      <c r="AV7" s="345" t="s">
        <v>367</v>
      </c>
      <c r="AW7" s="343" t="s">
        <v>367</v>
      </c>
      <c r="AX7" s="343" t="s">
        <v>367</v>
      </c>
      <c r="AY7" s="343" t="s">
        <v>368</v>
      </c>
      <c r="AZ7" s="349" t="s">
        <v>366</v>
      </c>
      <c r="BA7" s="336" t="s">
        <v>367</v>
      </c>
      <c r="BB7" s="331" t="s">
        <v>368</v>
      </c>
      <c r="BC7" s="331" t="s">
        <v>368</v>
      </c>
      <c r="BD7" s="330" t="s">
        <v>366</v>
      </c>
      <c r="BE7" s="336" t="s">
        <v>367</v>
      </c>
      <c r="BF7" s="331" t="s">
        <v>368</v>
      </c>
      <c r="BG7" s="339" t="s">
        <v>366</v>
      </c>
      <c r="BH7" s="334"/>
      <c r="BI7" s="334"/>
      <c r="BJ7" s="334"/>
      <c r="BK7" s="334"/>
      <c r="BL7" s="334"/>
      <c r="BM7" s="334"/>
      <c r="BN7" s="334"/>
      <c r="BO7" s="334"/>
      <c r="BP7" s="334"/>
      <c r="BQ7" s="334"/>
      <c r="BR7" s="334"/>
      <c r="BS7" s="334"/>
      <c r="BT7" s="337"/>
      <c r="BU7" s="333"/>
      <c r="BV7" s="331"/>
      <c r="BW7" s="331"/>
      <c r="BX7" s="331"/>
      <c r="BY7" s="331"/>
      <c r="BZ7" s="331"/>
      <c r="CA7" s="331"/>
      <c r="CB7" s="331"/>
      <c r="CC7" s="332"/>
      <c r="CD7" s="332"/>
      <c r="CE7" s="332"/>
      <c r="CF7" s="332"/>
      <c r="CG7" s="332"/>
      <c r="CH7" s="331" t="s">
        <v>367</v>
      </c>
    </row>
    <row r="8" spans="1:248" s="108" customFormat="1" ht="26.5" customHeight="1" x14ac:dyDescent="0.25">
      <c r="A8" s="77">
        <v>1</v>
      </c>
      <c r="B8" s="105" t="s">
        <v>373</v>
      </c>
      <c r="C8" s="105" t="s">
        <v>374</v>
      </c>
      <c r="D8" s="106" t="s">
        <v>375</v>
      </c>
      <c r="E8" s="106" t="s">
        <v>9</v>
      </c>
      <c r="F8" s="107">
        <v>45370</v>
      </c>
      <c r="G8" s="114" t="s">
        <v>75</v>
      </c>
      <c r="H8" s="114" t="s">
        <v>76</v>
      </c>
      <c r="I8" s="114" t="s">
        <v>76</v>
      </c>
      <c r="J8" s="114" t="s">
        <v>76</v>
      </c>
      <c r="K8" s="114" t="s">
        <v>9</v>
      </c>
      <c r="L8" s="108" t="s">
        <v>137</v>
      </c>
      <c r="M8" s="108" t="s">
        <v>8</v>
      </c>
      <c r="N8" s="108" t="s">
        <v>8</v>
      </c>
      <c r="O8" s="108" t="s">
        <v>8</v>
      </c>
      <c r="P8" s="225" t="s">
        <v>76</v>
      </c>
      <c r="Q8" s="244" t="s">
        <v>34</v>
      </c>
      <c r="R8" s="259" t="s">
        <v>299</v>
      </c>
      <c r="S8" s="265" t="s">
        <v>300</v>
      </c>
      <c r="T8" s="217">
        <v>100</v>
      </c>
      <c r="U8" s="149" t="s">
        <v>58</v>
      </c>
      <c r="V8" s="149" t="s">
        <v>256</v>
      </c>
      <c r="W8" s="150" t="str">
        <f t="shared" ref="W8:W38" si="0">IF(ISNA(VLOOKUP((CONCATENATE(U8,V8)),Fréquencess,2,FALSE)),0,VLOOKUP((CONCATENATE(U8,V8)),Fréquencess,2,FALSE))</f>
        <v>&lt; 30 mn</v>
      </c>
      <c r="X8" s="151" t="s">
        <v>231</v>
      </c>
      <c r="Y8" s="229" t="s">
        <v>108</v>
      </c>
      <c r="Z8" s="152">
        <f t="shared" ref="Z8:Z68" si="1">IF(ISNA(VLOOKUP(L8,DANGERCLP,7,FALSE)),0,(VLOOKUP(L8,DANGERCLP,7,FALSE)))</f>
        <v>0</v>
      </c>
      <c r="AA8" s="152">
        <f t="shared" ref="AA8:AA68" si="2">IF(ISNA(VLOOKUP(L8,DANGERCLP,8,FALSE)),0,(VLOOKUP(L8,DANGERCLP,8,FALSE)))</f>
        <v>1</v>
      </c>
      <c r="AB8" s="152">
        <f t="shared" ref="AB8:AB68" si="3">IF(ISNA(VLOOKUP(L8,DANGERCLP,9,FALSE)),0,(VLOOKUP(L8,DANGERCLP,9,FALSE)))</f>
        <v>0</v>
      </c>
      <c r="AC8" s="152">
        <f t="shared" ref="AC8:AC68" si="4">IF(ISNA(VLOOKUP(M8,DANGERCLP,7,FALSE)),0,(VLOOKUP(M8,DANGERCLP,7,FALSE)))</f>
        <v>0</v>
      </c>
      <c r="AD8" s="152">
        <f t="shared" ref="AD8:AD68" si="5">IF(ISNA(VLOOKUP(M8,DANGERCLP,8,FALSE)),0,(VLOOKUP(M8,DANGERCLP,8,FALSE)))</f>
        <v>0</v>
      </c>
      <c r="AE8" s="152">
        <f t="shared" ref="AE8:AE68" si="6">IF(ISNA(VLOOKUP(M8,DANGERCLP,9,FALSE)),0,(VLOOKUP(M8,DANGERCLP,9,FALSE)))</f>
        <v>0</v>
      </c>
      <c r="AF8" s="152">
        <f t="shared" ref="AF8:AF68" si="7">IF(ISNA(VLOOKUP(N8,DANGERCLP,7,FALSE)),0,(VLOOKUP(N8,DANGERCLP,7,FALSE)))</f>
        <v>0</v>
      </c>
      <c r="AG8" s="152">
        <f t="shared" ref="AG8:AG68" si="8">IF(ISNA(VLOOKUP(N8,DANGERCLP,8,FALSE)),0,(VLOOKUP(N8,DANGERCLP,8,FALSE)))</f>
        <v>0</v>
      </c>
      <c r="AH8" s="152">
        <f t="shared" ref="AH8:AH68" si="9">IF(ISNA(VLOOKUP(N8,DANGERCLP,9,FALSE)),0,(VLOOKUP(N8,DANGERCLP,9,FALSE)))</f>
        <v>0</v>
      </c>
      <c r="AI8" s="152">
        <f t="shared" ref="AI8:AI68" si="10">IF(ISNA(VLOOKUP(O8,DANGERCLP,7,FALSE)),0,(VLOOKUP(O8,DANGERCLP,7,FALSE)))</f>
        <v>0</v>
      </c>
      <c r="AJ8" s="152">
        <f t="shared" ref="AJ8:AJ68" si="11">IF(ISNA(VLOOKUP(O8,DANGERCLP,8,FALSE)),0,(VLOOKUP(O8,DANGERCLP,8,FALSE)))</f>
        <v>0</v>
      </c>
      <c r="AK8" s="152">
        <f t="shared" ref="AK8:AK68" si="12">IF(ISNA(VLOOKUP(O8,DANGERCLP,9,FALSE)),0,(VLOOKUP(O8,DANGERCLP,9,FALSE)))</f>
        <v>0</v>
      </c>
      <c r="AL8" s="263">
        <f>IF(Q8="inférieure à 80°C",1,0)*(IF(P8="OUI",1,0))</f>
        <v>0</v>
      </c>
      <c r="AM8" s="263">
        <f>IF(R8&lt;50,1,0)</f>
        <v>0</v>
      </c>
      <c r="AN8" s="263">
        <f>IF(S8="Non concerné",0,IF(S8="Pas disponible",0,1))*IF(P8="OUI",1,0)</f>
        <v>0</v>
      </c>
      <c r="AO8" s="251">
        <f>SUM(Z8,AC8,AF8,AI8,AL8:AN8)</f>
        <v>0</v>
      </c>
      <c r="AP8" s="153">
        <f t="shared" ref="AP8:AP69" si="13">SUM(AA8,AD8,AG8,AJ8)</f>
        <v>1</v>
      </c>
      <c r="AQ8" s="153" t="str">
        <f>IF(AB8=2,"2",IF(AE8=2,"2",IF(AH8=2,"2",IF(AK8=2,"2;","0"))))</f>
        <v>0</v>
      </c>
      <c r="AR8" s="153" t="str">
        <f>IF(AB8=1,"1",IF(AE8=1,"1",IF(AH8=1,"1",IF(AK8=1,"1","0"))))</f>
        <v>0</v>
      </c>
      <c r="AS8" s="153" t="str">
        <f>IF(SUM(AQ8:AR8)=3,"3",IF(AB8=3,"3",IF(AE8=3,"3",IF(AH8=3,"3",IF(AK8=3,"3","0")))))</f>
        <v>0</v>
      </c>
      <c r="AT8" s="247">
        <f>IF(ISNA(VLOOKUP(BS8,Risque_potentiel,2,FALSE)),0,VLOOKUP(BS8,Risque_potentiel,2,FALSE))</f>
        <v>30</v>
      </c>
      <c r="AU8" s="247" t="str">
        <f t="shared" ref="AU8:AU69" si="14">IF(AT8&gt;=10000,"Fort",IF(AT8&lt;100,"Faible", "Moyen"))</f>
        <v>Faible</v>
      </c>
      <c r="AV8" s="346" t="str">
        <f t="shared" ref="AV8:AV69" si="15">IF(SUM(BH8:BK8)=0,"NON","OUI")</f>
        <v>NON</v>
      </c>
      <c r="AW8" s="234" t="str">
        <f>IF(CB8&lt;100,"RISQUE MINIME","RISQUE NON FAIBLE")</f>
        <v>RISQUE MINIME</v>
      </c>
      <c r="AX8" s="231" t="str">
        <f>IF(AO8=0,"NON","OUI")</f>
        <v>NON</v>
      </c>
      <c r="AY8" s="351"/>
      <c r="AZ8" s="352" t="s">
        <v>310</v>
      </c>
      <c r="BA8" s="237" t="str">
        <f>IF(AP8=0,"NON","OUI")</f>
        <v>OUI</v>
      </c>
      <c r="BB8" s="351"/>
      <c r="BC8" s="351"/>
      <c r="BD8" s="352" t="s">
        <v>310</v>
      </c>
      <c r="BE8" s="237" t="str">
        <f>IF((AQ8+AR8)=3,"YEUX / INGESTION",IF(AQ8="2","YEUX",IF(AR8="1","INGESTION","NON")))</f>
        <v>NON</v>
      </c>
      <c r="BF8" s="351"/>
      <c r="BG8" s="354" t="s">
        <v>310</v>
      </c>
      <c r="BH8" s="154">
        <f>IF(ISNA(VLOOKUP(L8,CMRCLP,4,FALSE)),0,VLOOKUP(L8,CMRCLP,4))</f>
        <v>0</v>
      </c>
      <c r="BI8" s="154">
        <f>IF(ISNA(VLOOKUP(M8,CMRCLP,4,FALSE)),0,VLOOKUP(M8,CMRCLP,4))</f>
        <v>0</v>
      </c>
      <c r="BJ8" s="154">
        <f>IF(ISNA(VLOOKUP(N8,CMRCLP,4,FALSE)),0,VLOOKUP(N8,CMRCLP,4))</f>
        <v>0</v>
      </c>
      <c r="BK8" s="154">
        <f>IF(ISNA(VLOOKUP(O8,CMRCLP,4,FALSE)),0,VLOOKUP(O8,CMRCLP,4))</f>
        <v>0</v>
      </c>
      <c r="BL8" s="154">
        <f>IF(ISNA(VLOOKUP(L8,DANGERCLP,2,FALSE)),1,VLOOKUP(L8,DANGERCLP,2,FALSE))</f>
        <v>1</v>
      </c>
      <c r="BM8" s="154">
        <f>IF(ISNA(VLOOKUP(M8,DANGERCLP,2,FALSE)),1,VLOOKUP(M8,DANGERCLP,2,FALSE))</f>
        <v>1</v>
      </c>
      <c r="BN8" s="154">
        <f>IF(ISNA(VLOOKUP(N8,DANGERCLP,2,FALSE)),1,VLOOKUP(N8,DANGERCLP,2,FALSE))</f>
        <v>1</v>
      </c>
      <c r="BO8" s="154">
        <f>IF(ISNA(VLOOKUP(O8,DANGERCLP,2,FALSE)),1,VLOOKUP(O8,DANGERCLP,2,FALSE))</f>
        <v>1</v>
      </c>
      <c r="BP8" s="154">
        <f>IF(ISNA(VLOOKUP(P8,VLEPON,2)),1,VLOOKUP(P8,VLEPON,2))</f>
        <v>1</v>
      </c>
      <c r="BQ8" s="155">
        <f>T8/MAXA($T$8:$T$463)</f>
        <v>1</v>
      </c>
      <c r="BR8" s="156">
        <f t="shared" ref="BR8:BR38" si="16">BT8*10+BV8</f>
        <v>51</v>
      </c>
      <c r="BS8" s="156">
        <f t="shared" ref="BS8:BS38" si="17">BW8*10+BU8</f>
        <v>41</v>
      </c>
      <c r="BT8" s="157">
        <f t="shared" ref="BT8:BT38" si="18">IF(BQ8&gt;0.33,5,(IF(BQ8&gt;0.12,4,IF(BQ8&gt;0.05,3,IF(BQ8&gt;0.01001,2,1)))))</f>
        <v>5</v>
      </c>
      <c r="BU8" s="255">
        <f t="shared" ref="BU8:BU68" si="19">MAXA(BL8:BP8)</f>
        <v>1</v>
      </c>
      <c r="BV8" s="252">
        <f>IF(ISNA(VLOOKUP((CONCATENATE(U8,V8)),Fréquencess,3,FALSE)),0,VLOOKUP((CONCATENATE(U8,V8)),Fréquencess,3,FALSE))</f>
        <v>1</v>
      </c>
      <c r="BW8" s="247">
        <f t="shared" ref="BW8:BW38" si="20">IF(ISNA(VLOOKUP(BR8,Exposition,2,FALSE)),0,VLOOKUP(BR8,Exposition,2,FALSE))</f>
        <v>4</v>
      </c>
      <c r="BX8" s="247">
        <f t="shared" ref="BX8:BX69" si="21">VLOOKUP(BU8,score_danger,2,FALSE)</f>
        <v>1</v>
      </c>
      <c r="BY8" s="247">
        <f>IF(ISNA(VLOOKUP(Q8,score_volatilité,2,FALSE)),0,VLOOKUP(Q8,score_volatilité,2,FALSE))</f>
        <v>1</v>
      </c>
      <c r="BZ8" s="247">
        <f>IF(ISNA(VLOOKUP(X8,score_procédé,2,FALSE)),0,VLOOKUP(X8,score_procédé,2,FALSE))</f>
        <v>1</v>
      </c>
      <c r="CA8" s="247">
        <f>IF(ISNA(VLOOKUP(Y8,score_protection,2,FALSE)),0,VLOOKUP(Y8,score_protection,2,FALSE))</f>
        <v>1</v>
      </c>
      <c r="CB8" s="252">
        <f>BX8*BY8*BZ8*CA8</f>
        <v>1</v>
      </c>
      <c r="CC8" s="154">
        <f>IF(ISNA(VLOOKUP(L8,DANGERARRETE,10,FALSE)),0,VLOOKUP(L8,DANGERARRETE,10,FALSE))</f>
        <v>0</v>
      </c>
      <c r="CD8" s="154">
        <f>IF(ISNA(VLOOKUP(M8,DANGERARRETE,10,FALSE)),0,VLOOKUP(M8,DANGERARRETE,10,FALSE))</f>
        <v>0</v>
      </c>
      <c r="CE8" s="154">
        <f>IF(ISNA(VLOOKUP(N8,DANGERARRETE,10,FALSE)),0,VLOOKUP(N8,DANGERARRETE,10,FALSE))</f>
        <v>0</v>
      </c>
      <c r="CF8" s="154">
        <f>IF(ISNA(VLOOKUP(O8,DANGERARRETE,10,FALSE)),0,VLOOKUP(O8,DANGERARRETE,10,FALSE))</f>
        <v>0</v>
      </c>
      <c r="CG8" s="154">
        <f t="shared" ref="CG8:CG69" si="22">SUM(CC8:CF8)</f>
        <v>0</v>
      </c>
      <c r="CH8" s="296" t="str">
        <f>IF(CG8=0,"NON","OUI")</f>
        <v>NON</v>
      </c>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c r="HI8" s="97"/>
      <c r="HJ8" s="97"/>
      <c r="HK8" s="97"/>
      <c r="HL8" s="97"/>
      <c r="HM8" s="97"/>
      <c r="HN8" s="97"/>
      <c r="HO8" s="97"/>
      <c r="HP8" s="97"/>
      <c r="HQ8" s="97"/>
      <c r="HR8" s="97"/>
      <c r="HS8" s="97"/>
      <c r="HT8" s="97"/>
      <c r="HU8" s="97"/>
      <c r="HV8" s="97"/>
      <c r="HW8" s="97"/>
      <c r="HX8" s="97"/>
      <c r="HY8" s="97"/>
      <c r="HZ8" s="97"/>
      <c r="IA8" s="97"/>
      <c r="IB8" s="97"/>
      <c r="IC8" s="97"/>
      <c r="ID8" s="97"/>
      <c r="IE8" s="97"/>
      <c r="IF8" s="97"/>
      <c r="IG8" s="97"/>
      <c r="IH8" s="97"/>
      <c r="II8" s="97"/>
      <c r="IJ8" s="97"/>
      <c r="IK8" s="97"/>
      <c r="IL8" s="97"/>
      <c r="IM8" s="97"/>
      <c r="IN8" s="97"/>
    </row>
    <row r="9" spans="1:248" s="108" customFormat="1" ht="26.5" customHeight="1" x14ac:dyDescent="0.25">
      <c r="A9" s="77">
        <v>2</v>
      </c>
      <c r="B9" s="105"/>
      <c r="C9" s="105"/>
      <c r="D9" s="106"/>
      <c r="E9" s="106"/>
      <c r="F9" s="107"/>
      <c r="G9" s="114" t="s">
        <v>76</v>
      </c>
      <c r="H9" s="114" t="s">
        <v>76</v>
      </c>
      <c r="I9" s="114" t="s">
        <v>76</v>
      </c>
      <c r="J9" s="114" t="s">
        <v>76</v>
      </c>
      <c r="K9" s="114" t="s">
        <v>9</v>
      </c>
      <c r="L9" s="108" t="s">
        <v>8</v>
      </c>
      <c r="M9" s="108" t="s">
        <v>8</v>
      </c>
      <c r="N9" s="108" t="s">
        <v>8</v>
      </c>
      <c r="O9" s="108" t="s">
        <v>8</v>
      </c>
      <c r="P9" s="225" t="s">
        <v>76</v>
      </c>
      <c r="Q9" s="244" t="s">
        <v>34</v>
      </c>
      <c r="R9" s="259" t="s">
        <v>299</v>
      </c>
      <c r="S9" s="265" t="s">
        <v>300</v>
      </c>
      <c r="T9" s="217">
        <v>0</v>
      </c>
      <c r="U9" s="149" t="s">
        <v>58</v>
      </c>
      <c r="V9" s="149" t="s">
        <v>256</v>
      </c>
      <c r="W9" s="150" t="str">
        <f t="shared" si="0"/>
        <v>&lt; 30 mn</v>
      </c>
      <c r="X9" s="151" t="s">
        <v>31</v>
      </c>
      <c r="Y9" s="229" t="s">
        <v>108</v>
      </c>
      <c r="Z9" s="152">
        <f t="shared" si="1"/>
        <v>0</v>
      </c>
      <c r="AA9" s="152">
        <f t="shared" si="2"/>
        <v>0</v>
      </c>
      <c r="AB9" s="152">
        <f t="shared" si="3"/>
        <v>0</v>
      </c>
      <c r="AC9" s="152">
        <f t="shared" si="4"/>
        <v>0</v>
      </c>
      <c r="AD9" s="152">
        <f t="shared" si="5"/>
        <v>0</v>
      </c>
      <c r="AE9" s="152">
        <f t="shared" si="6"/>
        <v>0</v>
      </c>
      <c r="AF9" s="152">
        <f t="shared" si="7"/>
        <v>0</v>
      </c>
      <c r="AG9" s="152">
        <f t="shared" si="8"/>
        <v>0</v>
      </c>
      <c r="AH9" s="152">
        <f t="shared" si="9"/>
        <v>0</v>
      </c>
      <c r="AI9" s="152">
        <f t="shared" si="10"/>
        <v>0</v>
      </c>
      <c r="AJ9" s="152">
        <f t="shared" si="11"/>
        <v>0</v>
      </c>
      <c r="AK9" s="152">
        <f t="shared" si="12"/>
        <v>0</v>
      </c>
      <c r="AL9" s="263">
        <f t="shared" ref="AL9:AL18" si="23">IF(Q9="inférieure à 80°C",1,0)*(IF(P9="OUI",1,0))</f>
        <v>0</v>
      </c>
      <c r="AM9" s="263">
        <f t="shared" ref="AM9:AM18" si="24">IF(R9&lt;50,1,0)</f>
        <v>0</v>
      </c>
      <c r="AN9" s="263">
        <f t="shared" ref="AN9:AN18" si="25">IF(S9="Non concerné",0,IF(S9="Pas disponible",0,1))*IF(P9="OUI",1,0)</f>
        <v>0</v>
      </c>
      <c r="AO9" s="251">
        <f t="shared" ref="AO9:AO19" si="26">SUM(Z9,AC9,AF9,AI9,AL9:AN9)</f>
        <v>0</v>
      </c>
      <c r="AP9" s="153">
        <f t="shared" si="13"/>
        <v>0</v>
      </c>
      <c r="AQ9" s="153" t="str">
        <f t="shared" ref="AQ9:AQ69" si="27">IF(AB9=2,"2",IF(AE9=2,"2",IF(AH9=2,"2",IF(AK9=2,"2;","0"))))</f>
        <v>0</v>
      </c>
      <c r="AR9" s="153" t="str">
        <f t="shared" ref="AR9:AR70" si="28">IF(AB9=1,"1",IF(AE9=1,"1",IF(AH9=1,"1",IF(AK9=1,"1","0"))))</f>
        <v>0</v>
      </c>
      <c r="AS9" s="153" t="str">
        <f t="shared" ref="AS9:AS70" si="29">IF(SUM(AQ9:AR9)=3,"3",IF(AB9=3,"3",IF(AE9=3,"3",IF(AH9=3,"3",IF(AK9=3,"3","0")))))</f>
        <v>0</v>
      </c>
      <c r="AT9" s="247">
        <f t="shared" ref="AT9:AT69" si="30">IF(ISNA(VLOOKUP(BS9,Risque_potentiel,2,FALSE)),0,VLOOKUP(BS9,Risque_potentiel,2,FALSE))</f>
        <v>1</v>
      </c>
      <c r="AU9" s="247" t="str">
        <f t="shared" si="14"/>
        <v>Faible</v>
      </c>
      <c r="AV9" s="346" t="str">
        <f t="shared" si="15"/>
        <v>NON</v>
      </c>
      <c r="AW9" s="234" t="str">
        <f>IF(CB9&lt;100,"RISQUE MINIME","RISQUE NON FAIBLE")</f>
        <v>RISQUE MINIME</v>
      </c>
      <c r="AX9" s="231" t="str">
        <f>IF(AO9=0,"NON","OUI")</f>
        <v>NON</v>
      </c>
      <c r="AY9" s="351"/>
      <c r="AZ9" s="352" t="s">
        <v>310</v>
      </c>
      <c r="BA9" s="237" t="str">
        <f>IF(AP9=0,"NON","OUI")</f>
        <v>NON</v>
      </c>
      <c r="BB9" s="351"/>
      <c r="BC9" s="351"/>
      <c r="BD9" s="352" t="s">
        <v>310</v>
      </c>
      <c r="BE9" s="237" t="str">
        <f>IF((AQ9+AR9)=3,"YEUX / INGESTION",IF(AQ9="2","YEUX",IF(AR9="1","INGESTION","NON")))</f>
        <v>NON</v>
      </c>
      <c r="BF9" s="351"/>
      <c r="BG9" s="354" t="s">
        <v>310</v>
      </c>
      <c r="BH9" s="154">
        <f>IF(ISNA(VLOOKUP(L9,CMRCLP,4,FALSE)),0,VLOOKUP(L9,CMRCLP,4))</f>
        <v>0</v>
      </c>
      <c r="BI9" s="154">
        <f>IF(ISNA(VLOOKUP(M9,CMRCLP,4,FALSE)),0,VLOOKUP(M9,CMRCLP,4))</f>
        <v>0</v>
      </c>
      <c r="BJ9" s="154">
        <f>IF(ISNA(VLOOKUP(N9,CMRCLP,4,FALSE)),0,VLOOKUP(N9,CMRCLP,4))</f>
        <v>0</v>
      </c>
      <c r="BK9" s="154">
        <f>IF(ISNA(VLOOKUP(O9,CMRCLP,4,FALSE)),0,VLOOKUP(O9,CMRCLP,4))</f>
        <v>0</v>
      </c>
      <c r="BL9" s="154">
        <f>IF(ISNA(VLOOKUP(L9,DANGERCLP,2,FALSE)),1,VLOOKUP(L9,DANGERCLP,2,FALSE))</f>
        <v>1</v>
      </c>
      <c r="BM9" s="154">
        <f>IF(ISNA(VLOOKUP(M9,DANGERCLP,2,FALSE)),1,VLOOKUP(M9,DANGERCLP,2,FALSE))</f>
        <v>1</v>
      </c>
      <c r="BN9" s="154">
        <f>IF(ISNA(VLOOKUP(N9,DANGERCLP,2,FALSE)),1,VLOOKUP(N9,DANGERCLP,2,FALSE))</f>
        <v>1</v>
      </c>
      <c r="BO9" s="154">
        <f>IF(ISNA(VLOOKUP(O9,DANGERCLP,2,FALSE)),1,VLOOKUP(O9,DANGERCLP,2,FALSE))</f>
        <v>1</v>
      </c>
      <c r="BP9" s="154">
        <f>IF(ISNA(VLOOKUP(P9,VLEPON,2)),1,VLOOKUP(P9,VLEPON,2))</f>
        <v>1</v>
      </c>
      <c r="BQ9" s="155">
        <f>T9/MAXA($T$8:$T$463)</f>
        <v>0</v>
      </c>
      <c r="BR9" s="156">
        <f t="shared" si="16"/>
        <v>11</v>
      </c>
      <c r="BS9" s="156">
        <f t="shared" si="17"/>
        <v>11</v>
      </c>
      <c r="BT9" s="157">
        <f t="shared" si="18"/>
        <v>1</v>
      </c>
      <c r="BU9" s="255">
        <f t="shared" si="19"/>
        <v>1</v>
      </c>
      <c r="BV9" s="252">
        <f>IF(ISNA(VLOOKUP((CONCATENATE(U9,V9)),Fréquencess,3,FALSE)),0,VLOOKUP((CONCATENATE(U9,V9)),Fréquencess,3,FALSE))</f>
        <v>1</v>
      </c>
      <c r="BW9" s="247">
        <f t="shared" si="20"/>
        <v>1</v>
      </c>
      <c r="BX9" s="247">
        <f t="shared" si="21"/>
        <v>1</v>
      </c>
      <c r="BY9" s="247">
        <f>IF(ISNA(VLOOKUP(Q9,score_volatilité,2,FALSE)),0,VLOOKUP(Q9,score_volatilité,2,FALSE))</f>
        <v>1</v>
      </c>
      <c r="BZ9" s="247">
        <f>IF(ISNA(VLOOKUP(X9,score_procédé,2,FALSE)),0,VLOOKUP(X9,score_procédé,2,FALSE))</f>
        <v>0.5</v>
      </c>
      <c r="CA9" s="247">
        <f>IF(ISNA(VLOOKUP(Y9,score_protection,2,FALSE)),0,VLOOKUP(Y9,score_protection,2,FALSE))</f>
        <v>1</v>
      </c>
      <c r="CB9" s="252">
        <f t="shared" ref="CB9:CB69" si="31">BX9*BY9*BZ9*CA9</f>
        <v>0.5</v>
      </c>
      <c r="CC9" s="154">
        <f>IF(ISNA(VLOOKUP(L9,DANGERARRETE,10,FALSE)),0,VLOOKUP(L9,DANGERARRETE,10,FALSE))</f>
        <v>0</v>
      </c>
      <c r="CD9" s="154">
        <f>IF(ISNA(VLOOKUP(M9,DANGERARRETE,10,FALSE)),0,VLOOKUP(M9,DANGERARRETE,10,FALSE))</f>
        <v>0</v>
      </c>
      <c r="CE9" s="154">
        <f>IF(ISNA(VLOOKUP(N9,DANGERARRETE,10,FALSE)),0,VLOOKUP(N9,DANGERARRETE,10,FALSE))</f>
        <v>0</v>
      </c>
      <c r="CF9" s="154">
        <f>IF(ISNA(VLOOKUP(O9,DANGERARRETE,10,FALSE)),0,VLOOKUP(O9,DANGERARRETE,10,FALSE))</f>
        <v>0</v>
      </c>
      <c r="CG9" s="154">
        <f t="shared" si="22"/>
        <v>0</v>
      </c>
      <c r="CH9" s="296" t="str">
        <f t="shared" ref="CH9:CH70" si="32">IF(CG9=0,"NON","OUI")</f>
        <v>NON</v>
      </c>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c r="GI9" s="97"/>
      <c r="GJ9" s="97"/>
      <c r="GK9" s="97"/>
      <c r="GL9" s="97"/>
      <c r="GM9" s="97"/>
      <c r="GN9" s="97"/>
      <c r="GO9" s="97"/>
      <c r="GP9" s="97"/>
      <c r="GQ9" s="97"/>
      <c r="GR9" s="97"/>
      <c r="GS9" s="97"/>
      <c r="GT9" s="97"/>
      <c r="GU9" s="97"/>
      <c r="GV9" s="97"/>
      <c r="GW9" s="97"/>
      <c r="GX9" s="97"/>
      <c r="GY9" s="97"/>
      <c r="GZ9" s="97"/>
      <c r="HA9" s="97"/>
      <c r="HB9" s="97"/>
      <c r="HC9" s="97"/>
      <c r="HD9" s="97"/>
      <c r="HE9" s="97"/>
      <c r="HF9" s="97"/>
      <c r="HG9" s="97"/>
      <c r="HH9" s="97"/>
      <c r="HI9" s="97"/>
      <c r="HJ9" s="97"/>
      <c r="HK9" s="97"/>
      <c r="HL9" s="97"/>
      <c r="HM9" s="97"/>
      <c r="HN9" s="97"/>
      <c r="HO9" s="97"/>
      <c r="HP9" s="97"/>
      <c r="HQ9" s="97"/>
      <c r="HR9" s="97"/>
      <c r="HS9" s="97"/>
      <c r="HT9" s="97"/>
      <c r="HU9" s="97"/>
      <c r="HV9" s="97"/>
      <c r="HW9" s="97"/>
      <c r="HX9" s="97"/>
      <c r="HY9" s="97"/>
      <c r="HZ9" s="97"/>
      <c r="IA9" s="97"/>
      <c r="IB9" s="97"/>
      <c r="IC9" s="97"/>
      <c r="ID9" s="97"/>
      <c r="IE9" s="97"/>
      <c r="IF9" s="97"/>
      <c r="IG9" s="97"/>
      <c r="IH9" s="97"/>
      <c r="II9" s="97"/>
      <c r="IJ9" s="97"/>
      <c r="IK9" s="97"/>
      <c r="IL9" s="97"/>
      <c r="IM9" s="97"/>
      <c r="IN9" s="97"/>
    </row>
    <row r="10" spans="1:248" s="108" customFormat="1" ht="26" customHeight="1" x14ac:dyDescent="0.25">
      <c r="A10" s="77">
        <v>3</v>
      </c>
      <c r="B10" s="105"/>
      <c r="C10" s="105"/>
      <c r="D10" s="106"/>
      <c r="E10" s="106"/>
      <c r="F10" s="107"/>
      <c r="G10" s="114" t="s">
        <v>76</v>
      </c>
      <c r="H10" s="114" t="s">
        <v>75</v>
      </c>
      <c r="I10" s="114" t="s">
        <v>76</v>
      </c>
      <c r="J10" s="114" t="s">
        <v>75</v>
      </c>
      <c r="K10" s="114" t="s">
        <v>9</v>
      </c>
      <c r="L10" s="108" t="s">
        <v>8</v>
      </c>
      <c r="M10" s="108" t="s">
        <v>8</v>
      </c>
      <c r="N10" s="108" t="s">
        <v>8</v>
      </c>
      <c r="O10" s="97" t="s">
        <v>8</v>
      </c>
      <c r="P10" s="225" t="s">
        <v>76</v>
      </c>
      <c r="Q10" s="244" t="s">
        <v>34</v>
      </c>
      <c r="R10" s="259" t="s">
        <v>299</v>
      </c>
      <c r="S10" s="265" t="s">
        <v>300</v>
      </c>
      <c r="T10" s="217">
        <v>0</v>
      </c>
      <c r="U10" s="149" t="s">
        <v>58</v>
      </c>
      <c r="V10" s="149" t="s">
        <v>256</v>
      </c>
      <c r="W10" s="150" t="str">
        <f t="shared" si="0"/>
        <v>&lt; 30 mn</v>
      </c>
      <c r="X10" s="151" t="s">
        <v>31</v>
      </c>
      <c r="Y10" s="229" t="s">
        <v>108</v>
      </c>
      <c r="Z10" s="152">
        <f t="shared" si="1"/>
        <v>0</v>
      </c>
      <c r="AA10" s="152">
        <f t="shared" si="2"/>
        <v>0</v>
      </c>
      <c r="AB10" s="152">
        <f t="shared" si="3"/>
        <v>0</v>
      </c>
      <c r="AC10" s="152">
        <f t="shared" si="4"/>
        <v>0</v>
      </c>
      <c r="AD10" s="152">
        <f t="shared" si="5"/>
        <v>0</v>
      </c>
      <c r="AE10" s="152">
        <f t="shared" si="6"/>
        <v>0</v>
      </c>
      <c r="AF10" s="152">
        <f t="shared" si="7"/>
        <v>0</v>
      </c>
      <c r="AG10" s="152">
        <f t="shared" si="8"/>
        <v>0</v>
      </c>
      <c r="AH10" s="152">
        <f t="shared" si="9"/>
        <v>0</v>
      </c>
      <c r="AI10" s="152">
        <f t="shared" si="10"/>
        <v>0</v>
      </c>
      <c r="AJ10" s="152">
        <f t="shared" si="11"/>
        <v>0</v>
      </c>
      <c r="AK10" s="152">
        <f t="shared" si="12"/>
        <v>0</v>
      </c>
      <c r="AL10" s="263">
        <f>IF(Q10="inférieure à 80°C",1,0)</f>
        <v>0</v>
      </c>
      <c r="AM10" s="263">
        <f>IF(R10&lt;50,1,0)</f>
        <v>0</v>
      </c>
      <c r="AN10" s="263">
        <f>IF(S10="Non concerné",0,IF(S10="Pas disponible",0,1))</f>
        <v>0</v>
      </c>
      <c r="AO10" s="251">
        <f>SUM(Z10,AC10,AF10,AI10,AL10:AN10)</f>
        <v>0</v>
      </c>
      <c r="AP10" s="153">
        <f t="shared" si="13"/>
        <v>0</v>
      </c>
      <c r="AQ10" s="153" t="str">
        <f t="shared" si="27"/>
        <v>0</v>
      </c>
      <c r="AR10" s="153" t="str">
        <f t="shared" si="28"/>
        <v>0</v>
      </c>
      <c r="AS10" s="153" t="str">
        <f t="shared" si="29"/>
        <v>0</v>
      </c>
      <c r="AT10" s="247">
        <f t="shared" si="30"/>
        <v>1</v>
      </c>
      <c r="AU10" s="247" t="str">
        <f t="shared" si="14"/>
        <v>Faible</v>
      </c>
      <c r="AV10" s="346" t="str">
        <f t="shared" si="15"/>
        <v>NON</v>
      </c>
      <c r="AW10" s="234" t="str">
        <f>IF(CB10&lt;100,"RISQUE MINIME","RISQUE NON FAIBLE")</f>
        <v>RISQUE MINIME</v>
      </c>
      <c r="AX10" s="231" t="str">
        <f>IF(AO10=0,"NON","OUI")</f>
        <v>NON</v>
      </c>
      <c r="AY10" s="351"/>
      <c r="AZ10" s="352" t="s">
        <v>310</v>
      </c>
      <c r="BA10" s="237" t="str">
        <f>IF(AP10=0,"NON","OUI")</f>
        <v>NON</v>
      </c>
      <c r="BB10" s="351"/>
      <c r="BC10" s="351"/>
      <c r="BD10" s="352" t="s">
        <v>310</v>
      </c>
      <c r="BE10" s="237" t="str">
        <f>IF((AQ10+AR10)=3,"YEUX / INGESTION",IF(AQ10="2","YEUX",IF(AR10="1","INGESTION","NON")))</f>
        <v>NON</v>
      </c>
      <c r="BF10" s="351"/>
      <c r="BG10" s="354" t="s">
        <v>310</v>
      </c>
      <c r="BH10" s="154">
        <f>IF(ISNA(VLOOKUP(L10,CMRCLP,4,FALSE)),0,VLOOKUP(L10,CMRCLP,4))</f>
        <v>0</v>
      </c>
      <c r="BI10" s="154">
        <f>IF(ISNA(VLOOKUP(M10,CMRCLP,4,FALSE)),0,VLOOKUP(M10,CMRCLP,4))</f>
        <v>0</v>
      </c>
      <c r="BJ10" s="154">
        <f>IF(ISNA(VLOOKUP(N10,CMRCLP,4,FALSE)),0,VLOOKUP(N10,CMRCLP,4))</f>
        <v>0</v>
      </c>
      <c r="BK10" s="154">
        <f>IF(ISNA(VLOOKUP(O10,CMRCLP,4,FALSE)),0,VLOOKUP(O10,CMRCLP,4))</f>
        <v>0</v>
      </c>
      <c r="BL10" s="154">
        <f>IF(ISNA(VLOOKUP(L10,DANGERCLP,2,FALSE)),1,VLOOKUP(L10,DANGERCLP,2,FALSE))</f>
        <v>1</v>
      </c>
      <c r="BM10" s="154">
        <f>IF(ISNA(VLOOKUP(M10,DANGERCLP,2,FALSE)),1,VLOOKUP(M10,DANGERCLP,2,FALSE))</f>
        <v>1</v>
      </c>
      <c r="BN10" s="154">
        <f>IF(ISNA(VLOOKUP(N10,DANGERCLP,2,FALSE)),1,VLOOKUP(N10,DANGERCLP,2,FALSE))</f>
        <v>1</v>
      </c>
      <c r="BO10" s="154">
        <f>IF(ISNA(VLOOKUP(O10,DANGERCLP,2,FALSE)),1,VLOOKUP(O10,DANGERCLP,2,FALSE))</f>
        <v>1</v>
      </c>
      <c r="BP10" s="154">
        <f>IF(ISNA(VLOOKUP(P10,VLEPON,2)),1,VLOOKUP(P10,VLEPON,2))</f>
        <v>1</v>
      </c>
      <c r="BQ10" s="155">
        <f>T10/MAXA($T$8:$T$463)</f>
        <v>0</v>
      </c>
      <c r="BR10" s="156">
        <f t="shared" si="16"/>
        <v>11</v>
      </c>
      <c r="BS10" s="156">
        <f t="shared" si="17"/>
        <v>11</v>
      </c>
      <c r="BT10" s="157">
        <f t="shared" si="18"/>
        <v>1</v>
      </c>
      <c r="BU10" s="255">
        <f t="shared" si="19"/>
        <v>1</v>
      </c>
      <c r="BV10" s="252">
        <f>IF(ISNA(VLOOKUP((CONCATENATE(U10,V10)),Fréquencess,3,FALSE)),0,VLOOKUP((CONCATENATE(U10,V10)),Fréquencess,3,FALSE))</f>
        <v>1</v>
      </c>
      <c r="BW10" s="247">
        <f t="shared" si="20"/>
        <v>1</v>
      </c>
      <c r="BX10" s="247">
        <f t="shared" si="21"/>
        <v>1</v>
      </c>
      <c r="BY10" s="247">
        <f>IF(ISNA(VLOOKUP(Q10,score_volatilité,2,FALSE)),0,VLOOKUP(Q10,score_volatilité,2,FALSE))</f>
        <v>1</v>
      </c>
      <c r="BZ10" s="247">
        <f>IF(ISNA(VLOOKUP(X10,score_procédé,2,FALSE)),0,VLOOKUP(X10,score_procédé,2,FALSE))</f>
        <v>0.5</v>
      </c>
      <c r="CA10" s="247">
        <f>IF(ISNA(VLOOKUP(Y10,score_protection,2,FALSE)),0,VLOOKUP(Y10,score_protection,2,FALSE))</f>
        <v>1</v>
      </c>
      <c r="CB10" s="252">
        <f t="shared" si="31"/>
        <v>0.5</v>
      </c>
      <c r="CC10" s="154">
        <f>IF(ISNA(VLOOKUP(L10,DANGERARRETE,10,FALSE)),0,VLOOKUP(L10,DANGERARRETE,10,FALSE))</f>
        <v>0</v>
      </c>
      <c r="CD10" s="154">
        <f>IF(ISNA(VLOOKUP(M10,DANGERARRETE,10,FALSE)),0,VLOOKUP(M10,DANGERARRETE,10,FALSE))</f>
        <v>0</v>
      </c>
      <c r="CE10" s="154">
        <f>IF(ISNA(VLOOKUP(N10,DANGERARRETE,10,FALSE)),0,VLOOKUP(N10,DANGERARRETE,10,FALSE))</f>
        <v>0</v>
      </c>
      <c r="CF10" s="154">
        <f>IF(ISNA(VLOOKUP(O10,DANGERARRETE,10,FALSE)),0,VLOOKUP(O10,DANGERARRETE,10,FALSE))</f>
        <v>0</v>
      </c>
      <c r="CG10" s="154">
        <f t="shared" si="22"/>
        <v>0</v>
      </c>
      <c r="CH10" s="296" t="str">
        <f t="shared" si="32"/>
        <v>NON</v>
      </c>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c r="HA10" s="97"/>
      <c r="HB10" s="97"/>
      <c r="HC10" s="97"/>
      <c r="HD10" s="97"/>
      <c r="HE10" s="97"/>
      <c r="HF10" s="97"/>
      <c r="HG10" s="97"/>
      <c r="HH10" s="97"/>
      <c r="HI10" s="97"/>
      <c r="HJ10" s="97"/>
      <c r="HK10" s="97"/>
      <c r="HL10" s="97"/>
      <c r="HM10" s="97"/>
      <c r="HN10" s="97"/>
      <c r="HO10" s="97"/>
      <c r="HP10" s="97"/>
      <c r="HQ10" s="97"/>
      <c r="HR10" s="97"/>
      <c r="HS10" s="97"/>
      <c r="HT10" s="97"/>
      <c r="HU10" s="97"/>
      <c r="HV10" s="97"/>
      <c r="HW10" s="97"/>
      <c r="HX10" s="97"/>
      <c r="HY10" s="97"/>
      <c r="HZ10" s="97"/>
      <c r="IA10" s="97"/>
      <c r="IB10" s="97"/>
      <c r="IC10" s="97"/>
      <c r="ID10" s="97"/>
      <c r="IE10" s="97"/>
      <c r="IF10" s="97"/>
      <c r="IG10" s="97"/>
      <c r="IH10" s="97"/>
      <c r="II10" s="97"/>
      <c r="IJ10" s="97"/>
      <c r="IK10" s="97"/>
      <c r="IL10" s="97"/>
      <c r="IM10" s="97"/>
      <c r="IN10" s="97"/>
    </row>
    <row r="11" spans="1:248" s="108" customFormat="1" ht="26.5" customHeight="1" x14ac:dyDescent="0.25">
      <c r="A11" s="77">
        <v>4</v>
      </c>
      <c r="B11" s="105"/>
      <c r="C11" s="105"/>
      <c r="D11" s="106"/>
      <c r="E11" s="106"/>
      <c r="F11" s="107"/>
      <c r="G11" s="114" t="s">
        <v>76</v>
      </c>
      <c r="H11" s="114" t="s">
        <v>76</v>
      </c>
      <c r="I11" s="114" t="s">
        <v>76</v>
      </c>
      <c r="J11" s="114" t="s">
        <v>76</v>
      </c>
      <c r="K11" s="114" t="s">
        <v>9</v>
      </c>
      <c r="L11" s="108" t="s">
        <v>8</v>
      </c>
      <c r="M11" s="108" t="s">
        <v>8</v>
      </c>
      <c r="N11" s="108" t="s">
        <v>8</v>
      </c>
      <c r="O11" s="108" t="s">
        <v>8</v>
      </c>
      <c r="P11" s="225" t="s">
        <v>76</v>
      </c>
      <c r="Q11" s="244" t="s">
        <v>34</v>
      </c>
      <c r="R11" s="259" t="s">
        <v>299</v>
      </c>
      <c r="S11" s="265" t="s">
        <v>300</v>
      </c>
      <c r="T11" s="217">
        <v>0</v>
      </c>
      <c r="U11" s="149" t="s">
        <v>59</v>
      </c>
      <c r="V11" s="149" t="s">
        <v>256</v>
      </c>
      <c r="W11" s="150" t="str">
        <f t="shared" si="0"/>
        <v>&lt; à 2h</v>
      </c>
      <c r="X11" s="151" t="s">
        <v>31</v>
      </c>
      <c r="Y11" s="229" t="s">
        <v>108</v>
      </c>
      <c r="Z11" s="152">
        <f t="shared" si="1"/>
        <v>0</v>
      </c>
      <c r="AA11" s="152">
        <f t="shared" si="2"/>
        <v>0</v>
      </c>
      <c r="AB11" s="152">
        <f t="shared" si="3"/>
        <v>0</v>
      </c>
      <c r="AC11" s="152">
        <f t="shared" si="4"/>
        <v>0</v>
      </c>
      <c r="AD11" s="152">
        <f t="shared" si="5"/>
        <v>0</v>
      </c>
      <c r="AE11" s="152">
        <f t="shared" si="6"/>
        <v>0</v>
      </c>
      <c r="AF11" s="152">
        <f t="shared" si="7"/>
        <v>0</v>
      </c>
      <c r="AG11" s="152">
        <f t="shared" si="8"/>
        <v>0</v>
      </c>
      <c r="AH11" s="152">
        <f t="shared" si="9"/>
        <v>0</v>
      </c>
      <c r="AI11" s="152">
        <f t="shared" si="10"/>
        <v>0</v>
      </c>
      <c r="AJ11" s="152">
        <f t="shared" si="11"/>
        <v>0</v>
      </c>
      <c r="AK11" s="152">
        <f t="shared" si="12"/>
        <v>0</v>
      </c>
      <c r="AL11" s="263">
        <f t="shared" si="23"/>
        <v>0</v>
      </c>
      <c r="AM11" s="263">
        <f t="shared" si="24"/>
        <v>0</v>
      </c>
      <c r="AN11" s="263">
        <f t="shared" si="25"/>
        <v>0</v>
      </c>
      <c r="AO11" s="251">
        <f t="shared" si="26"/>
        <v>0</v>
      </c>
      <c r="AP11" s="153">
        <f t="shared" si="13"/>
        <v>0</v>
      </c>
      <c r="AQ11" s="153" t="str">
        <f t="shared" si="27"/>
        <v>0</v>
      </c>
      <c r="AR11" s="153" t="str">
        <f t="shared" si="28"/>
        <v>0</v>
      </c>
      <c r="AS11" s="153" t="str">
        <f t="shared" si="29"/>
        <v>0</v>
      </c>
      <c r="AT11" s="247">
        <f t="shared" si="30"/>
        <v>1</v>
      </c>
      <c r="AU11" s="247" t="str">
        <f t="shared" si="14"/>
        <v>Faible</v>
      </c>
      <c r="AV11" s="346" t="str">
        <f t="shared" si="15"/>
        <v>NON</v>
      </c>
      <c r="AW11" s="234" t="str">
        <f>IF(CB11&lt;100,"RISQUE MINIME","RISQUE NON FAIBLE")</f>
        <v>RISQUE MINIME</v>
      </c>
      <c r="AX11" s="231" t="str">
        <f>IF(AO11=0,"NON","OUI")</f>
        <v>NON</v>
      </c>
      <c r="AY11" s="351"/>
      <c r="AZ11" s="352" t="s">
        <v>310</v>
      </c>
      <c r="BA11" s="237" t="str">
        <f>IF(AP11=0,"NON","OUI")</f>
        <v>NON</v>
      </c>
      <c r="BB11" s="351"/>
      <c r="BC11" s="351"/>
      <c r="BD11" s="352" t="s">
        <v>310</v>
      </c>
      <c r="BE11" s="237" t="str">
        <f>IF((AQ11+AR11)=3,"YEUX / INGESTION",IF(AQ11="2","YEUX",IF(AR11="1","INGESTION","NON")))</f>
        <v>NON</v>
      </c>
      <c r="BF11" s="351"/>
      <c r="BG11" s="354" t="s">
        <v>310</v>
      </c>
      <c r="BH11" s="154">
        <f>IF(ISNA(VLOOKUP(L11,CMRCLP,4,FALSE)),0,VLOOKUP(L11,CMRCLP,4))</f>
        <v>0</v>
      </c>
      <c r="BI11" s="154">
        <f>IF(ISNA(VLOOKUP(M11,CMRCLP,4,FALSE)),0,VLOOKUP(M11,CMRCLP,4))</f>
        <v>0</v>
      </c>
      <c r="BJ11" s="154">
        <f>IF(ISNA(VLOOKUP(N11,CMRCLP,4,FALSE)),0,VLOOKUP(N11,CMRCLP,4))</f>
        <v>0</v>
      </c>
      <c r="BK11" s="154">
        <f>IF(ISNA(VLOOKUP(O11,CMRCLP,4,FALSE)),0,VLOOKUP(O11,CMRCLP,4))</f>
        <v>0</v>
      </c>
      <c r="BL11" s="154">
        <f>IF(ISNA(VLOOKUP(L11,DANGERCLP,2,FALSE)),1,VLOOKUP(L11,DANGERCLP,2,FALSE))</f>
        <v>1</v>
      </c>
      <c r="BM11" s="154">
        <f>IF(ISNA(VLOOKUP(M11,DANGERCLP,2,FALSE)),1,VLOOKUP(M11,DANGERCLP,2,FALSE))</f>
        <v>1</v>
      </c>
      <c r="BN11" s="154">
        <f>IF(ISNA(VLOOKUP(N11,DANGERCLP,2,FALSE)),1,VLOOKUP(N11,DANGERCLP,2,FALSE))</f>
        <v>1</v>
      </c>
      <c r="BO11" s="154">
        <f>IF(ISNA(VLOOKUP(O11,DANGERCLP,2,FALSE)),1,VLOOKUP(O11,DANGERCLP,2,FALSE))</f>
        <v>1</v>
      </c>
      <c r="BP11" s="154">
        <f>IF(ISNA(VLOOKUP(P11,VLEPON,2)),1,VLOOKUP(P11,VLEPON,2))</f>
        <v>1</v>
      </c>
      <c r="BQ11" s="155">
        <f>T11/MAXA($T$8:$T$463)</f>
        <v>0</v>
      </c>
      <c r="BR11" s="156">
        <f t="shared" si="16"/>
        <v>11</v>
      </c>
      <c r="BS11" s="156">
        <f t="shared" si="17"/>
        <v>11</v>
      </c>
      <c r="BT11" s="157">
        <f t="shared" si="18"/>
        <v>1</v>
      </c>
      <c r="BU11" s="255">
        <f t="shared" si="19"/>
        <v>1</v>
      </c>
      <c r="BV11" s="252">
        <f>IF(ISNA(VLOOKUP((CONCATENATE(U11,V11)),Fréquencess,3,FALSE)),0,VLOOKUP((CONCATENATE(U11,V11)),Fréquencess,3,FALSE))</f>
        <v>1</v>
      </c>
      <c r="BW11" s="247">
        <f t="shared" si="20"/>
        <v>1</v>
      </c>
      <c r="BX11" s="247">
        <f t="shared" si="21"/>
        <v>1</v>
      </c>
      <c r="BY11" s="247">
        <f>IF(ISNA(VLOOKUP(Q11,score_volatilité,2,FALSE)),0,VLOOKUP(Q11,score_volatilité,2,FALSE))</f>
        <v>1</v>
      </c>
      <c r="BZ11" s="247">
        <f>IF(ISNA(VLOOKUP(X11,score_procédé,2,FALSE)),0,VLOOKUP(X11,score_procédé,2,FALSE))</f>
        <v>0.5</v>
      </c>
      <c r="CA11" s="247">
        <f>IF(ISNA(VLOOKUP(Y11,score_protection,2,FALSE)),0,VLOOKUP(Y11,score_protection,2,FALSE))</f>
        <v>1</v>
      </c>
      <c r="CB11" s="252">
        <f t="shared" si="31"/>
        <v>0.5</v>
      </c>
      <c r="CC11" s="154">
        <f>IF(ISNA(VLOOKUP(L11,DANGERARRETE,10,FALSE)),0,VLOOKUP(L11,DANGERARRETE,10,FALSE))</f>
        <v>0</v>
      </c>
      <c r="CD11" s="154">
        <f>IF(ISNA(VLOOKUP(M11,DANGERARRETE,10,FALSE)),0,VLOOKUP(M11,DANGERARRETE,10,FALSE))</f>
        <v>0</v>
      </c>
      <c r="CE11" s="154">
        <f>IF(ISNA(VLOOKUP(N11,DANGERARRETE,10,FALSE)),0,VLOOKUP(N11,DANGERARRETE,10,FALSE))</f>
        <v>0</v>
      </c>
      <c r="CF11" s="154">
        <f>IF(ISNA(VLOOKUP(O11,DANGERARRETE,10,FALSE)),0,VLOOKUP(O11,DANGERARRETE,10,FALSE))</f>
        <v>0</v>
      </c>
      <c r="CG11" s="154">
        <f t="shared" si="22"/>
        <v>0</v>
      </c>
      <c r="CH11" s="296" t="str">
        <f t="shared" si="32"/>
        <v>NON</v>
      </c>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97"/>
      <c r="HG11" s="97"/>
      <c r="HH11" s="97"/>
      <c r="HI11" s="97"/>
      <c r="HJ11" s="97"/>
      <c r="HK11" s="97"/>
      <c r="HL11" s="97"/>
      <c r="HM11" s="97"/>
      <c r="HN11" s="97"/>
      <c r="HO11" s="97"/>
      <c r="HP11" s="97"/>
      <c r="HQ11" s="97"/>
      <c r="HR11" s="97"/>
      <c r="HS11" s="97"/>
      <c r="HT11" s="97"/>
      <c r="HU11" s="97"/>
      <c r="HV11" s="97"/>
      <c r="HW11" s="97"/>
      <c r="HX11" s="97"/>
      <c r="HY11" s="97"/>
      <c r="HZ11" s="97"/>
      <c r="IA11" s="97"/>
      <c r="IB11" s="97"/>
      <c r="IC11" s="97"/>
      <c r="ID11" s="97"/>
      <c r="IE11" s="97"/>
      <c r="IF11" s="97"/>
      <c r="IG11" s="97"/>
      <c r="IH11" s="97"/>
      <c r="II11" s="97"/>
      <c r="IJ11" s="97"/>
      <c r="IK11" s="97"/>
      <c r="IL11" s="97"/>
      <c r="IM11" s="97"/>
      <c r="IN11" s="97"/>
    </row>
    <row r="12" spans="1:248" s="108" customFormat="1" ht="37" customHeight="1" x14ac:dyDescent="0.25">
      <c r="A12" s="77">
        <v>5</v>
      </c>
      <c r="B12" s="105"/>
      <c r="C12" s="105"/>
      <c r="D12" s="106"/>
      <c r="E12" s="106"/>
      <c r="F12" s="107"/>
      <c r="G12" s="114" t="s">
        <v>76</v>
      </c>
      <c r="H12" s="114" t="s">
        <v>76</v>
      </c>
      <c r="I12" s="114" t="s">
        <v>76</v>
      </c>
      <c r="J12" s="114" t="s">
        <v>76</v>
      </c>
      <c r="K12" s="114" t="s">
        <v>9</v>
      </c>
      <c r="L12" s="108" t="s">
        <v>8</v>
      </c>
      <c r="M12" s="108" t="s">
        <v>8</v>
      </c>
      <c r="N12" s="108" t="s">
        <v>8</v>
      </c>
      <c r="O12" s="108" t="s">
        <v>8</v>
      </c>
      <c r="P12" s="225" t="s">
        <v>76</v>
      </c>
      <c r="Q12" s="244" t="s">
        <v>34</v>
      </c>
      <c r="R12" s="259" t="s">
        <v>299</v>
      </c>
      <c r="S12" s="265" t="s">
        <v>300</v>
      </c>
      <c r="T12" s="217">
        <v>0</v>
      </c>
      <c r="U12" s="149" t="s">
        <v>58</v>
      </c>
      <c r="V12" s="149" t="s">
        <v>256</v>
      </c>
      <c r="W12" s="150" t="str">
        <f t="shared" si="0"/>
        <v>&lt; 30 mn</v>
      </c>
      <c r="X12" s="151" t="s">
        <v>31</v>
      </c>
      <c r="Y12" s="229" t="s">
        <v>108</v>
      </c>
      <c r="Z12" s="152">
        <f t="shared" si="1"/>
        <v>0</v>
      </c>
      <c r="AA12" s="152">
        <f t="shared" si="2"/>
        <v>0</v>
      </c>
      <c r="AB12" s="152">
        <f t="shared" si="3"/>
        <v>0</v>
      </c>
      <c r="AC12" s="152">
        <f t="shared" si="4"/>
        <v>0</v>
      </c>
      <c r="AD12" s="152">
        <f t="shared" si="5"/>
        <v>0</v>
      </c>
      <c r="AE12" s="152">
        <f t="shared" si="6"/>
        <v>0</v>
      </c>
      <c r="AF12" s="152">
        <f t="shared" si="7"/>
        <v>0</v>
      </c>
      <c r="AG12" s="152">
        <f t="shared" si="8"/>
        <v>0</v>
      </c>
      <c r="AH12" s="152">
        <f t="shared" si="9"/>
        <v>0</v>
      </c>
      <c r="AI12" s="152">
        <f t="shared" si="10"/>
        <v>0</v>
      </c>
      <c r="AJ12" s="152">
        <f t="shared" si="11"/>
        <v>0</v>
      </c>
      <c r="AK12" s="152">
        <f t="shared" si="12"/>
        <v>0</v>
      </c>
      <c r="AL12" s="263">
        <f t="shared" si="23"/>
        <v>0</v>
      </c>
      <c r="AM12" s="263">
        <f t="shared" si="24"/>
        <v>0</v>
      </c>
      <c r="AN12" s="263">
        <f t="shared" si="25"/>
        <v>0</v>
      </c>
      <c r="AO12" s="251">
        <f t="shared" si="26"/>
        <v>0</v>
      </c>
      <c r="AP12" s="153">
        <f t="shared" si="13"/>
        <v>0</v>
      </c>
      <c r="AQ12" s="153" t="str">
        <f t="shared" si="27"/>
        <v>0</v>
      </c>
      <c r="AR12" s="153" t="str">
        <f t="shared" si="28"/>
        <v>0</v>
      </c>
      <c r="AS12" s="153" t="str">
        <f t="shared" si="29"/>
        <v>0</v>
      </c>
      <c r="AT12" s="247">
        <f t="shared" si="30"/>
        <v>1</v>
      </c>
      <c r="AU12" s="247" t="str">
        <f t="shared" si="14"/>
        <v>Faible</v>
      </c>
      <c r="AV12" s="346" t="str">
        <f t="shared" si="15"/>
        <v>NON</v>
      </c>
      <c r="AW12" s="234" t="str">
        <f>IF(CB12&lt;100,"RISQUE MINIME","RISQUE NON FAIBLE")</f>
        <v>RISQUE MINIME</v>
      </c>
      <c r="AX12" s="231" t="str">
        <f>IF(AO12=0,"NON","OUI")</f>
        <v>NON</v>
      </c>
      <c r="AY12" s="351"/>
      <c r="AZ12" s="352" t="s">
        <v>310</v>
      </c>
      <c r="BA12" s="237" t="str">
        <f>IF(AP12=0,"NON","OUI")</f>
        <v>NON</v>
      </c>
      <c r="BB12" s="351"/>
      <c r="BC12" s="351"/>
      <c r="BD12" s="352" t="s">
        <v>310</v>
      </c>
      <c r="BE12" s="237" t="str">
        <f>IF((AQ12+AR12)=3,"YEUX / INGESTION",IF(AQ12="2","YEUX",IF(AR12="1","INGESTION","NON")))</f>
        <v>NON</v>
      </c>
      <c r="BF12" s="351"/>
      <c r="BG12" s="354" t="s">
        <v>310</v>
      </c>
      <c r="BH12" s="154">
        <f>IF(ISNA(VLOOKUP(L12,CMRCLP,4,FALSE)),0,VLOOKUP(L12,CMRCLP,4))</f>
        <v>0</v>
      </c>
      <c r="BI12" s="154">
        <f>IF(ISNA(VLOOKUP(M12,CMRCLP,4,FALSE)),0,VLOOKUP(M12,CMRCLP,4))</f>
        <v>0</v>
      </c>
      <c r="BJ12" s="154">
        <f>IF(ISNA(VLOOKUP(N12,CMRCLP,4,FALSE)),0,VLOOKUP(N12,CMRCLP,4))</f>
        <v>0</v>
      </c>
      <c r="BK12" s="154">
        <f>IF(ISNA(VLOOKUP(O12,CMRCLP,4,FALSE)),0,VLOOKUP(O12,CMRCLP,4))</f>
        <v>0</v>
      </c>
      <c r="BL12" s="154">
        <f>IF(ISNA(VLOOKUP(L12,DANGERCLP,2,FALSE)),1,VLOOKUP(L12,DANGERCLP,2,FALSE))</f>
        <v>1</v>
      </c>
      <c r="BM12" s="154">
        <f>IF(ISNA(VLOOKUP(M12,DANGERCLP,2,FALSE)),1,VLOOKUP(M12,DANGERCLP,2,FALSE))</f>
        <v>1</v>
      </c>
      <c r="BN12" s="154">
        <f>IF(ISNA(VLOOKUP(N12,DANGERCLP,2,FALSE)),1,VLOOKUP(N12,DANGERCLP,2,FALSE))</f>
        <v>1</v>
      </c>
      <c r="BO12" s="154">
        <f>IF(ISNA(VLOOKUP(O12,DANGERCLP,2,FALSE)),1,VLOOKUP(O12,DANGERCLP,2,FALSE))</f>
        <v>1</v>
      </c>
      <c r="BP12" s="154">
        <f>IF(ISNA(VLOOKUP(P12,VLEPON,2)),1,VLOOKUP(P12,VLEPON,2))</f>
        <v>1</v>
      </c>
      <c r="BQ12" s="155">
        <f>T12/MAXA($T$8:$T$463)</f>
        <v>0</v>
      </c>
      <c r="BR12" s="156">
        <f t="shared" si="16"/>
        <v>11</v>
      </c>
      <c r="BS12" s="156">
        <f t="shared" si="17"/>
        <v>11</v>
      </c>
      <c r="BT12" s="157">
        <f t="shared" si="18"/>
        <v>1</v>
      </c>
      <c r="BU12" s="255">
        <f t="shared" si="19"/>
        <v>1</v>
      </c>
      <c r="BV12" s="252">
        <f>IF(ISNA(VLOOKUP((CONCATENATE(U12,V12)),Fréquencess,3,FALSE)),0,VLOOKUP((CONCATENATE(U12,V12)),Fréquencess,3,FALSE))</f>
        <v>1</v>
      </c>
      <c r="BW12" s="247">
        <f t="shared" si="20"/>
        <v>1</v>
      </c>
      <c r="BX12" s="247">
        <f t="shared" si="21"/>
        <v>1</v>
      </c>
      <c r="BY12" s="247">
        <f>IF(ISNA(VLOOKUP(Q12,score_volatilité,2,FALSE)),0,VLOOKUP(Q12,score_volatilité,2,FALSE))</f>
        <v>1</v>
      </c>
      <c r="BZ12" s="247">
        <f>IF(ISNA(VLOOKUP(X12,score_procédé,2,FALSE)),0,VLOOKUP(X12,score_procédé,2,FALSE))</f>
        <v>0.5</v>
      </c>
      <c r="CA12" s="247">
        <f>IF(ISNA(VLOOKUP(Y12,score_protection,2,FALSE)),0,VLOOKUP(Y12,score_protection,2,FALSE))</f>
        <v>1</v>
      </c>
      <c r="CB12" s="252">
        <f t="shared" si="31"/>
        <v>0.5</v>
      </c>
      <c r="CC12" s="154">
        <f>IF(ISNA(VLOOKUP(L12,DANGERARRETE,10,FALSE)),0,VLOOKUP(L12,DANGERARRETE,10,FALSE))</f>
        <v>0</v>
      </c>
      <c r="CD12" s="154">
        <f>IF(ISNA(VLOOKUP(M12,DANGERARRETE,10,FALSE)),0,VLOOKUP(M12,DANGERARRETE,10,FALSE))</f>
        <v>0</v>
      </c>
      <c r="CE12" s="154">
        <f>IF(ISNA(VLOOKUP(N12,DANGERARRETE,10,FALSE)),0,VLOOKUP(N12,DANGERARRETE,10,FALSE))</f>
        <v>0</v>
      </c>
      <c r="CF12" s="154">
        <f>IF(ISNA(VLOOKUP(O12,DANGERARRETE,10,FALSE)),0,VLOOKUP(O12,DANGERARRETE,10,FALSE))</f>
        <v>0</v>
      </c>
      <c r="CG12" s="154">
        <f t="shared" si="22"/>
        <v>0</v>
      </c>
      <c r="CH12" s="296" t="str">
        <f t="shared" si="32"/>
        <v>NON</v>
      </c>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c r="GY12" s="97"/>
      <c r="GZ12" s="97"/>
      <c r="HA12" s="97"/>
      <c r="HB12" s="97"/>
      <c r="HC12" s="97"/>
      <c r="HD12" s="97"/>
      <c r="HE12" s="97"/>
      <c r="HF12" s="97"/>
      <c r="HG12" s="97"/>
      <c r="HH12" s="97"/>
      <c r="HI12" s="97"/>
      <c r="HJ12" s="97"/>
      <c r="HK12" s="97"/>
      <c r="HL12" s="97"/>
      <c r="HM12" s="97"/>
      <c r="HN12" s="97"/>
      <c r="HO12" s="97"/>
      <c r="HP12" s="97"/>
      <c r="HQ12" s="97"/>
      <c r="HR12" s="97"/>
      <c r="HS12" s="97"/>
      <c r="HT12" s="97"/>
      <c r="HU12" s="97"/>
      <c r="HV12" s="97"/>
      <c r="HW12" s="97"/>
      <c r="HX12" s="97"/>
      <c r="HY12" s="97"/>
      <c r="HZ12" s="97"/>
      <c r="IA12" s="97"/>
      <c r="IB12" s="97"/>
      <c r="IC12" s="97"/>
      <c r="ID12" s="97"/>
      <c r="IE12" s="97"/>
      <c r="IF12" s="97"/>
      <c r="IG12" s="97"/>
      <c r="IH12" s="97"/>
      <c r="II12" s="97"/>
      <c r="IJ12" s="97"/>
      <c r="IK12" s="97"/>
      <c r="IL12" s="97"/>
      <c r="IM12" s="97"/>
      <c r="IN12" s="97"/>
    </row>
    <row r="13" spans="1:248" s="108" customFormat="1" ht="26.5" customHeight="1" x14ac:dyDescent="0.25">
      <c r="A13" s="77">
        <v>6</v>
      </c>
      <c r="B13" s="105"/>
      <c r="C13" s="105"/>
      <c r="D13" s="106"/>
      <c r="E13" s="106"/>
      <c r="F13" s="107"/>
      <c r="G13" s="114" t="s">
        <v>76</v>
      </c>
      <c r="H13" s="114" t="s">
        <v>76</v>
      </c>
      <c r="I13" s="114" t="s">
        <v>76</v>
      </c>
      <c r="J13" s="114" t="s">
        <v>76</v>
      </c>
      <c r="K13" s="114" t="s">
        <v>9</v>
      </c>
      <c r="L13" s="108" t="s">
        <v>8</v>
      </c>
      <c r="M13" s="108" t="s">
        <v>8</v>
      </c>
      <c r="N13" s="108" t="s">
        <v>8</v>
      </c>
      <c r="O13" s="108" t="s">
        <v>8</v>
      </c>
      <c r="P13" s="225" t="s">
        <v>76</v>
      </c>
      <c r="Q13" s="244" t="s">
        <v>34</v>
      </c>
      <c r="R13" s="259" t="s">
        <v>299</v>
      </c>
      <c r="S13" s="265" t="s">
        <v>300</v>
      </c>
      <c r="T13" s="217">
        <v>0</v>
      </c>
      <c r="U13" s="149" t="s">
        <v>58</v>
      </c>
      <c r="V13" s="149" t="s">
        <v>256</v>
      </c>
      <c r="W13" s="150" t="str">
        <f t="shared" si="0"/>
        <v>&lt; 30 mn</v>
      </c>
      <c r="X13" s="151" t="s">
        <v>31</v>
      </c>
      <c r="Y13" s="229" t="s">
        <v>108</v>
      </c>
      <c r="Z13" s="152">
        <f t="shared" si="1"/>
        <v>0</v>
      </c>
      <c r="AA13" s="152">
        <f t="shared" si="2"/>
        <v>0</v>
      </c>
      <c r="AB13" s="152">
        <f t="shared" si="3"/>
        <v>0</v>
      </c>
      <c r="AC13" s="152">
        <f t="shared" si="4"/>
        <v>0</v>
      </c>
      <c r="AD13" s="152">
        <f t="shared" si="5"/>
        <v>0</v>
      </c>
      <c r="AE13" s="152">
        <f t="shared" si="6"/>
        <v>0</v>
      </c>
      <c r="AF13" s="152">
        <f t="shared" si="7"/>
        <v>0</v>
      </c>
      <c r="AG13" s="152">
        <f t="shared" si="8"/>
        <v>0</v>
      </c>
      <c r="AH13" s="152">
        <f t="shared" si="9"/>
        <v>0</v>
      </c>
      <c r="AI13" s="152">
        <f t="shared" si="10"/>
        <v>0</v>
      </c>
      <c r="AJ13" s="152">
        <f t="shared" si="11"/>
        <v>0</v>
      </c>
      <c r="AK13" s="152">
        <f t="shared" si="12"/>
        <v>0</v>
      </c>
      <c r="AL13" s="263">
        <f t="shared" si="23"/>
        <v>0</v>
      </c>
      <c r="AM13" s="263">
        <f t="shared" si="24"/>
        <v>0</v>
      </c>
      <c r="AN13" s="263">
        <f t="shared" si="25"/>
        <v>0</v>
      </c>
      <c r="AO13" s="251">
        <f t="shared" si="26"/>
        <v>0</v>
      </c>
      <c r="AP13" s="153">
        <f t="shared" si="13"/>
        <v>0</v>
      </c>
      <c r="AQ13" s="153" t="str">
        <f t="shared" si="27"/>
        <v>0</v>
      </c>
      <c r="AR13" s="153" t="str">
        <f t="shared" si="28"/>
        <v>0</v>
      </c>
      <c r="AS13" s="153" t="str">
        <f t="shared" si="29"/>
        <v>0</v>
      </c>
      <c r="AT13" s="247">
        <f t="shared" si="30"/>
        <v>1</v>
      </c>
      <c r="AU13" s="247" t="str">
        <f t="shared" si="14"/>
        <v>Faible</v>
      </c>
      <c r="AV13" s="346" t="str">
        <f t="shared" si="15"/>
        <v>NON</v>
      </c>
      <c r="AW13" s="234" t="str">
        <f>IF(CB13&lt;100,"RISQUE MINIME","RISQUE NON FAIBLE")</f>
        <v>RISQUE MINIME</v>
      </c>
      <c r="AX13" s="231" t="str">
        <f>IF(AO13=0,"NON","OUI")</f>
        <v>NON</v>
      </c>
      <c r="AY13" s="351"/>
      <c r="AZ13" s="352" t="s">
        <v>310</v>
      </c>
      <c r="BA13" s="237" t="str">
        <f>IF(AP13=0,"NON","OUI")</f>
        <v>NON</v>
      </c>
      <c r="BB13" s="351"/>
      <c r="BC13" s="351"/>
      <c r="BD13" s="352" t="s">
        <v>310</v>
      </c>
      <c r="BE13" s="237" t="str">
        <f>IF((AQ13+AR13)=3,"YEUX / INGESTION",IF(AQ13="2","YEUX",IF(AR13="1","INGESTION","NON")))</f>
        <v>NON</v>
      </c>
      <c r="BF13" s="351"/>
      <c r="BG13" s="354" t="s">
        <v>310</v>
      </c>
      <c r="BH13" s="154">
        <f>IF(ISNA(VLOOKUP(L13,CMRCLP,4,FALSE)),0,VLOOKUP(L13,CMRCLP,4))</f>
        <v>0</v>
      </c>
      <c r="BI13" s="154">
        <f>IF(ISNA(VLOOKUP(M13,CMRCLP,4,FALSE)),0,VLOOKUP(M13,CMRCLP,4))</f>
        <v>0</v>
      </c>
      <c r="BJ13" s="154">
        <f>IF(ISNA(VLOOKUP(N13,CMRCLP,4,FALSE)),0,VLOOKUP(N13,CMRCLP,4))</f>
        <v>0</v>
      </c>
      <c r="BK13" s="154">
        <f>IF(ISNA(VLOOKUP(O13,CMRCLP,4,FALSE)),0,VLOOKUP(O13,CMRCLP,4))</f>
        <v>0</v>
      </c>
      <c r="BL13" s="154">
        <f>IF(ISNA(VLOOKUP(L13,DANGERCLP,2,FALSE)),1,VLOOKUP(L13,DANGERCLP,2,FALSE))</f>
        <v>1</v>
      </c>
      <c r="BM13" s="154">
        <f>IF(ISNA(VLOOKUP(M13,DANGERCLP,2,FALSE)),1,VLOOKUP(M13,DANGERCLP,2,FALSE))</f>
        <v>1</v>
      </c>
      <c r="BN13" s="154">
        <f>IF(ISNA(VLOOKUP(N13,DANGERCLP,2,FALSE)),1,VLOOKUP(N13,DANGERCLP,2,FALSE))</f>
        <v>1</v>
      </c>
      <c r="BO13" s="154">
        <f>IF(ISNA(VLOOKUP(O13,DANGERCLP,2,FALSE)),1,VLOOKUP(O13,DANGERCLP,2,FALSE))</f>
        <v>1</v>
      </c>
      <c r="BP13" s="154">
        <f>IF(ISNA(VLOOKUP(P13,VLEPON,2)),1,VLOOKUP(P13,VLEPON,2))</f>
        <v>1</v>
      </c>
      <c r="BQ13" s="155">
        <f>T13/MAXA($T$8:$T$463)</f>
        <v>0</v>
      </c>
      <c r="BR13" s="156">
        <f t="shared" si="16"/>
        <v>11</v>
      </c>
      <c r="BS13" s="156">
        <f t="shared" si="17"/>
        <v>11</v>
      </c>
      <c r="BT13" s="157">
        <f t="shared" si="18"/>
        <v>1</v>
      </c>
      <c r="BU13" s="255">
        <f t="shared" si="19"/>
        <v>1</v>
      </c>
      <c r="BV13" s="252">
        <f>IF(ISNA(VLOOKUP((CONCATENATE(U13,V13)),Fréquencess,3,FALSE)),0,VLOOKUP((CONCATENATE(U13,V13)),Fréquencess,3,FALSE))</f>
        <v>1</v>
      </c>
      <c r="BW13" s="247">
        <f t="shared" si="20"/>
        <v>1</v>
      </c>
      <c r="BX13" s="247">
        <f t="shared" si="21"/>
        <v>1</v>
      </c>
      <c r="BY13" s="247">
        <f>IF(ISNA(VLOOKUP(Q13,score_volatilité,2,FALSE)),0,VLOOKUP(Q13,score_volatilité,2,FALSE))</f>
        <v>1</v>
      </c>
      <c r="BZ13" s="247">
        <f>IF(ISNA(VLOOKUP(X13,score_procédé,2,FALSE)),0,VLOOKUP(X13,score_procédé,2,FALSE))</f>
        <v>0.5</v>
      </c>
      <c r="CA13" s="247">
        <f>IF(ISNA(VLOOKUP(Y13,score_protection,2,FALSE)),0,VLOOKUP(Y13,score_protection,2,FALSE))</f>
        <v>1</v>
      </c>
      <c r="CB13" s="252">
        <f t="shared" si="31"/>
        <v>0.5</v>
      </c>
      <c r="CC13" s="154">
        <f>IF(ISNA(VLOOKUP(L13,DANGERARRETE,10,FALSE)),0,VLOOKUP(L13,DANGERARRETE,10,FALSE))</f>
        <v>0</v>
      </c>
      <c r="CD13" s="154">
        <f>IF(ISNA(VLOOKUP(M13,DANGERARRETE,10,FALSE)),0,VLOOKUP(M13,DANGERARRETE,10,FALSE))</f>
        <v>0</v>
      </c>
      <c r="CE13" s="154">
        <f>IF(ISNA(VLOOKUP(N13,DANGERARRETE,10,FALSE)),0,VLOOKUP(N13,DANGERARRETE,10,FALSE))</f>
        <v>0</v>
      </c>
      <c r="CF13" s="154">
        <f>IF(ISNA(VLOOKUP(O13,DANGERARRETE,10,FALSE)),0,VLOOKUP(O13,DANGERARRETE,10,FALSE))</f>
        <v>0</v>
      </c>
      <c r="CG13" s="154">
        <f t="shared" si="22"/>
        <v>0</v>
      </c>
      <c r="CH13" s="296" t="str">
        <f t="shared" si="32"/>
        <v>NON</v>
      </c>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c r="HB13" s="97"/>
      <c r="HC13" s="97"/>
      <c r="HD13" s="97"/>
      <c r="HE13" s="97"/>
      <c r="HF13" s="97"/>
      <c r="HG13" s="97"/>
      <c r="HH13" s="97"/>
      <c r="HI13" s="97"/>
      <c r="HJ13" s="97"/>
      <c r="HK13" s="97"/>
      <c r="HL13" s="97"/>
      <c r="HM13" s="97"/>
      <c r="HN13" s="97"/>
      <c r="HO13" s="97"/>
      <c r="HP13" s="97"/>
      <c r="HQ13" s="97"/>
      <c r="HR13" s="97"/>
      <c r="HS13" s="97"/>
      <c r="HT13" s="97"/>
      <c r="HU13" s="97"/>
      <c r="HV13" s="97"/>
      <c r="HW13" s="97"/>
      <c r="HX13" s="97"/>
      <c r="HY13" s="97"/>
      <c r="HZ13" s="97"/>
      <c r="IA13" s="97"/>
      <c r="IB13" s="97"/>
      <c r="IC13" s="97"/>
      <c r="ID13" s="97"/>
      <c r="IE13" s="97"/>
      <c r="IF13" s="97"/>
      <c r="IG13" s="97"/>
      <c r="IH13" s="97"/>
      <c r="II13" s="97"/>
      <c r="IJ13" s="97"/>
      <c r="IK13" s="97"/>
      <c r="IL13" s="97"/>
      <c r="IM13" s="97"/>
      <c r="IN13" s="97"/>
    </row>
    <row r="14" spans="1:248" s="108" customFormat="1" ht="26.5" customHeight="1" x14ac:dyDescent="0.25">
      <c r="A14" s="77">
        <v>7</v>
      </c>
      <c r="B14" s="105"/>
      <c r="C14" s="105"/>
      <c r="D14" s="106"/>
      <c r="E14" s="106"/>
      <c r="F14" s="107"/>
      <c r="G14" s="114" t="s">
        <v>76</v>
      </c>
      <c r="H14" s="114" t="s">
        <v>76</v>
      </c>
      <c r="I14" s="114" t="s">
        <v>76</v>
      </c>
      <c r="J14" s="114" t="s">
        <v>76</v>
      </c>
      <c r="K14" s="114" t="s">
        <v>9</v>
      </c>
      <c r="L14" s="108" t="s">
        <v>8</v>
      </c>
      <c r="M14" s="108" t="s">
        <v>8</v>
      </c>
      <c r="N14" s="108" t="s">
        <v>8</v>
      </c>
      <c r="O14" s="108" t="s">
        <v>8</v>
      </c>
      <c r="P14" s="225" t="s">
        <v>76</v>
      </c>
      <c r="Q14" s="244" t="s">
        <v>34</v>
      </c>
      <c r="R14" s="259" t="s">
        <v>299</v>
      </c>
      <c r="S14" s="265" t="s">
        <v>300</v>
      </c>
      <c r="T14" s="217">
        <v>0</v>
      </c>
      <c r="U14" s="149" t="s">
        <v>58</v>
      </c>
      <c r="V14" s="149" t="s">
        <v>256</v>
      </c>
      <c r="W14" s="150" t="str">
        <f t="shared" si="0"/>
        <v>&lt; 30 mn</v>
      </c>
      <c r="X14" s="151" t="s">
        <v>31</v>
      </c>
      <c r="Y14" s="229" t="s">
        <v>108</v>
      </c>
      <c r="Z14" s="152">
        <f t="shared" si="1"/>
        <v>0</v>
      </c>
      <c r="AA14" s="152">
        <f t="shared" si="2"/>
        <v>0</v>
      </c>
      <c r="AB14" s="152">
        <f t="shared" si="3"/>
        <v>0</v>
      </c>
      <c r="AC14" s="152">
        <f t="shared" si="4"/>
        <v>0</v>
      </c>
      <c r="AD14" s="152">
        <f t="shared" si="5"/>
        <v>0</v>
      </c>
      <c r="AE14" s="152">
        <f t="shared" si="6"/>
        <v>0</v>
      </c>
      <c r="AF14" s="152">
        <f t="shared" si="7"/>
        <v>0</v>
      </c>
      <c r="AG14" s="152">
        <f t="shared" si="8"/>
        <v>0</v>
      </c>
      <c r="AH14" s="152">
        <f t="shared" si="9"/>
        <v>0</v>
      </c>
      <c r="AI14" s="152">
        <f t="shared" si="10"/>
        <v>0</v>
      </c>
      <c r="AJ14" s="152">
        <f t="shared" si="11"/>
        <v>0</v>
      </c>
      <c r="AK14" s="152">
        <f t="shared" si="12"/>
        <v>0</v>
      </c>
      <c r="AL14" s="263">
        <f t="shared" si="23"/>
        <v>0</v>
      </c>
      <c r="AM14" s="263">
        <f t="shared" si="24"/>
        <v>0</v>
      </c>
      <c r="AN14" s="263">
        <f t="shared" si="25"/>
        <v>0</v>
      </c>
      <c r="AO14" s="251">
        <f t="shared" si="26"/>
        <v>0</v>
      </c>
      <c r="AP14" s="153">
        <f t="shared" si="13"/>
        <v>0</v>
      </c>
      <c r="AQ14" s="153" t="str">
        <f t="shared" si="27"/>
        <v>0</v>
      </c>
      <c r="AR14" s="153" t="str">
        <f t="shared" si="28"/>
        <v>0</v>
      </c>
      <c r="AS14" s="153" t="str">
        <f t="shared" si="29"/>
        <v>0</v>
      </c>
      <c r="AT14" s="247">
        <f t="shared" si="30"/>
        <v>1</v>
      </c>
      <c r="AU14" s="247" t="str">
        <f t="shared" si="14"/>
        <v>Faible</v>
      </c>
      <c r="AV14" s="346" t="str">
        <f t="shared" si="15"/>
        <v>NON</v>
      </c>
      <c r="AW14" s="234" t="str">
        <f>IF(CB14&lt;100,"RISQUE MINIME","RISQUE NON FAIBLE")</f>
        <v>RISQUE MINIME</v>
      </c>
      <c r="AX14" s="231" t="str">
        <f>IF(AO14=0,"NON","OUI")</f>
        <v>NON</v>
      </c>
      <c r="AY14" s="351"/>
      <c r="AZ14" s="352" t="s">
        <v>310</v>
      </c>
      <c r="BA14" s="237" t="str">
        <f>IF(AP14=0,"NON","OUI")</f>
        <v>NON</v>
      </c>
      <c r="BB14" s="351"/>
      <c r="BC14" s="351"/>
      <c r="BD14" s="352" t="s">
        <v>310</v>
      </c>
      <c r="BE14" s="237" t="str">
        <f>IF((AQ14+AR14)=3,"YEUX / INGESTION",IF(AQ14="2","YEUX",IF(AR14="1","INGESTION","NON")))</f>
        <v>NON</v>
      </c>
      <c r="BF14" s="351"/>
      <c r="BG14" s="354" t="s">
        <v>310</v>
      </c>
      <c r="BH14" s="154">
        <f>IF(ISNA(VLOOKUP(L14,CMRCLP,4,FALSE)),0,VLOOKUP(L14,CMRCLP,4))</f>
        <v>0</v>
      </c>
      <c r="BI14" s="154">
        <f>IF(ISNA(VLOOKUP(M14,CMRCLP,4,FALSE)),0,VLOOKUP(M14,CMRCLP,4))</f>
        <v>0</v>
      </c>
      <c r="BJ14" s="154">
        <f>IF(ISNA(VLOOKUP(N14,CMRCLP,4,FALSE)),0,VLOOKUP(N14,CMRCLP,4))</f>
        <v>0</v>
      </c>
      <c r="BK14" s="154">
        <f>IF(ISNA(VLOOKUP(O14,CMRCLP,4,FALSE)),0,VLOOKUP(O14,CMRCLP,4))</f>
        <v>0</v>
      </c>
      <c r="BL14" s="154">
        <f>IF(ISNA(VLOOKUP(L14,DANGERCLP,2,FALSE)),1,VLOOKUP(L14,DANGERCLP,2,FALSE))</f>
        <v>1</v>
      </c>
      <c r="BM14" s="154">
        <f>IF(ISNA(VLOOKUP(M14,DANGERCLP,2,FALSE)),1,VLOOKUP(M14,DANGERCLP,2,FALSE))</f>
        <v>1</v>
      </c>
      <c r="BN14" s="154">
        <f>IF(ISNA(VLOOKUP(N14,DANGERCLP,2,FALSE)),1,VLOOKUP(N14,DANGERCLP,2,FALSE))</f>
        <v>1</v>
      </c>
      <c r="BO14" s="154">
        <f>IF(ISNA(VLOOKUP(O14,DANGERCLP,2,FALSE)),1,VLOOKUP(O14,DANGERCLP,2,FALSE))</f>
        <v>1</v>
      </c>
      <c r="BP14" s="154">
        <f>IF(ISNA(VLOOKUP(P14,VLEPON,2)),1,VLOOKUP(P14,VLEPON,2))</f>
        <v>1</v>
      </c>
      <c r="BQ14" s="155">
        <f>T14/MAXA($T$8:$T$463)</f>
        <v>0</v>
      </c>
      <c r="BR14" s="156">
        <f t="shared" si="16"/>
        <v>11</v>
      </c>
      <c r="BS14" s="156">
        <f t="shared" si="17"/>
        <v>11</v>
      </c>
      <c r="BT14" s="157">
        <f t="shared" si="18"/>
        <v>1</v>
      </c>
      <c r="BU14" s="255">
        <f t="shared" si="19"/>
        <v>1</v>
      </c>
      <c r="BV14" s="252">
        <f>IF(ISNA(VLOOKUP((CONCATENATE(U14,V14)),Fréquencess,3,FALSE)),0,VLOOKUP((CONCATENATE(U14,V14)),Fréquencess,3,FALSE))</f>
        <v>1</v>
      </c>
      <c r="BW14" s="247">
        <f t="shared" si="20"/>
        <v>1</v>
      </c>
      <c r="BX14" s="247">
        <f t="shared" si="21"/>
        <v>1</v>
      </c>
      <c r="BY14" s="247">
        <f>IF(ISNA(VLOOKUP(Q14,score_volatilité,2,FALSE)),0,VLOOKUP(Q14,score_volatilité,2,FALSE))</f>
        <v>1</v>
      </c>
      <c r="BZ14" s="247">
        <f>IF(ISNA(VLOOKUP(X14,score_procédé,2,FALSE)),0,VLOOKUP(X14,score_procédé,2,FALSE))</f>
        <v>0.5</v>
      </c>
      <c r="CA14" s="247">
        <f>IF(ISNA(VLOOKUP(Y14,score_protection,2,FALSE)),0,VLOOKUP(Y14,score_protection,2,FALSE))</f>
        <v>1</v>
      </c>
      <c r="CB14" s="252">
        <f t="shared" si="31"/>
        <v>0.5</v>
      </c>
      <c r="CC14" s="154">
        <f>IF(ISNA(VLOOKUP(L14,DANGERARRETE,10,FALSE)),0,VLOOKUP(L14,DANGERARRETE,10,FALSE))</f>
        <v>0</v>
      </c>
      <c r="CD14" s="154">
        <f>IF(ISNA(VLOOKUP(M14,DANGERARRETE,10,FALSE)),0,VLOOKUP(M14,DANGERARRETE,10,FALSE))</f>
        <v>0</v>
      </c>
      <c r="CE14" s="154">
        <f>IF(ISNA(VLOOKUP(N14,DANGERARRETE,10,FALSE)),0,VLOOKUP(N14,DANGERARRETE,10,FALSE))</f>
        <v>0</v>
      </c>
      <c r="CF14" s="154">
        <f>IF(ISNA(VLOOKUP(O14,DANGERARRETE,10,FALSE)),0,VLOOKUP(O14,DANGERARRETE,10,FALSE))</f>
        <v>0</v>
      </c>
      <c r="CG14" s="154">
        <f t="shared" si="22"/>
        <v>0</v>
      </c>
      <c r="CH14" s="296" t="str">
        <f t="shared" si="32"/>
        <v>NON</v>
      </c>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row>
    <row r="15" spans="1:248" s="108" customFormat="1" ht="26.5" customHeight="1" x14ac:dyDescent="0.25">
      <c r="A15" s="77">
        <v>8</v>
      </c>
      <c r="B15" s="105"/>
      <c r="C15" s="105"/>
      <c r="D15" s="106"/>
      <c r="E15" s="106"/>
      <c r="F15" s="107"/>
      <c r="G15" s="114" t="s">
        <v>76</v>
      </c>
      <c r="H15" s="114" t="s">
        <v>76</v>
      </c>
      <c r="I15" s="114" t="s">
        <v>76</v>
      </c>
      <c r="J15" s="114" t="s">
        <v>76</v>
      </c>
      <c r="K15" s="114" t="s">
        <v>9</v>
      </c>
      <c r="L15" s="108" t="s">
        <v>8</v>
      </c>
      <c r="M15" s="108" t="s">
        <v>8</v>
      </c>
      <c r="N15" s="108" t="s">
        <v>8</v>
      </c>
      <c r="O15" s="108" t="s">
        <v>8</v>
      </c>
      <c r="P15" s="225" t="s">
        <v>76</v>
      </c>
      <c r="Q15" s="244" t="s">
        <v>34</v>
      </c>
      <c r="R15" s="259" t="s">
        <v>299</v>
      </c>
      <c r="S15" s="265" t="s">
        <v>300</v>
      </c>
      <c r="T15" s="217">
        <v>0</v>
      </c>
      <c r="U15" s="149" t="s">
        <v>58</v>
      </c>
      <c r="V15" s="149" t="s">
        <v>256</v>
      </c>
      <c r="W15" s="150" t="str">
        <f t="shared" si="0"/>
        <v>&lt; 30 mn</v>
      </c>
      <c r="X15" s="151" t="s">
        <v>31</v>
      </c>
      <c r="Y15" s="229" t="s">
        <v>108</v>
      </c>
      <c r="Z15" s="152">
        <f t="shared" si="1"/>
        <v>0</v>
      </c>
      <c r="AA15" s="152">
        <f t="shared" si="2"/>
        <v>0</v>
      </c>
      <c r="AB15" s="152">
        <f t="shared" si="3"/>
        <v>0</v>
      </c>
      <c r="AC15" s="152">
        <f t="shared" si="4"/>
        <v>0</v>
      </c>
      <c r="AD15" s="152">
        <f t="shared" si="5"/>
        <v>0</v>
      </c>
      <c r="AE15" s="152">
        <f t="shared" si="6"/>
        <v>0</v>
      </c>
      <c r="AF15" s="152">
        <f t="shared" si="7"/>
        <v>0</v>
      </c>
      <c r="AG15" s="152">
        <f t="shared" si="8"/>
        <v>0</v>
      </c>
      <c r="AH15" s="152">
        <f t="shared" si="9"/>
        <v>0</v>
      </c>
      <c r="AI15" s="152">
        <f t="shared" si="10"/>
        <v>0</v>
      </c>
      <c r="AJ15" s="152">
        <f t="shared" si="11"/>
        <v>0</v>
      </c>
      <c r="AK15" s="152">
        <f t="shared" si="12"/>
        <v>0</v>
      </c>
      <c r="AL15" s="263">
        <f t="shared" si="23"/>
        <v>0</v>
      </c>
      <c r="AM15" s="263">
        <f t="shared" si="24"/>
        <v>0</v>
      </c>
      <c r="AN15" s="263">
        <f t="shared" si="25"/>
        <v>0</v>
      </c>
      <c r="AO15" s="251">
        <f t="shared" si="26"/>
        <v>0</v>
      </c>
      <c r="AP15" s="153">
        <f t="shared" si="13"/>
        <v>0</v>
      </c>
      <c r="AQ15" s="153" t="str">
        <f t="shared" si="27"/>
        <v>0</v>
      </c>
      <c r="AR15" s="153" t="str">
        <f t="shared" si="28"/>
        <v>0</v>
      </c>
      <c r="AS15" s="153" t="str">
        <f t="shared" si="29"/>
        <v>0</v>
      </c>
      <c r="AT15" s="247">
        <f t="shared" si="30"/>
        <v>1</v>
      </c>
      <c r="AU15" s="247" t="str">
        <f t="shared" si="14"/>
        <v>Faible</v>
      </c>
      <c r="AV15" s="346" t="str">
        <f t="shared" si="15"/>
        <v>NON</v>
      </c>
      <c r="AW15" s="234" t="str">
        <f>IF(CB15&lt;100,"RISQUE MINIME","RISQUE NON FAIBLE")</f>
        <v>RISQUE MINIME</v>
      </c>
      <c r="AX15" s="231" t="str">
        <f>IF(AO15=0,"NON","OUI")</f>
        <v>NON</v>
      </c>
      <c r="AY15" s="351"/>
      <c r="AZ15" s="352" t="s">
        <v>310</v>
      </c>
      <c r="BA15" s="237" t="str">
        <f>IF(AP15=0,"NON","OUI")</f>
        <v>NON</v>
      </c>
      <c r="BB15" s="351"/>
      <c r="BC15" s="351"/>
      <c r="BD15" s="352" t="s">
        <v>310</v>
      </c>
      <c r="BE15" s="237" t="str">
        <f>IF((AQ15+AR15)=3,"YEUX / INGESTION",IF(AQ15="2","YEUX",IF(AR15="1","INGESTION","NON")))</f>
        <v>NON</v>
      </c>
      <c r="BF15" s="351"/>
      <c r="BG15" s="354" t="s">
        <v>310</v>
      </c>
      <c r="BH15" s="154">
        <f>IF(ISNA(VLOOKUP(L15,CMRCLP,4,FALSE)),0,VLOOKUP(L15,CMRCLP,4))</f>
        <v>0</v>
      </c>
      <c r="BI15" s="154">
        <f>IF(ISNA(VLOOKUP(M15,CMRCLP,4,FALSE)),0,VLOOKUP(M15,CMRCLP,4))</f>
        <v>0</v>
      </c>
      <c r="BJ15" s="154">
        <f>IF(ISNA(VLOOKUP(N15,CMRCLP,4,FALSE)),0,VLOOKUP(N15,CMRCLP,4))</f>
        <v>0</v>
      </c>
      <c r="BK15" s="154">
        <f>IF(ISNA(VLOOKUP(O15,CMRCLP,4,FALSE)),0,VLOOKUP(O15,CMRCLP,4))</f>
        <v>0</v>
      </c>
      <c r="BL15" s="154">
        <f>IF(ISNA(VLOOKUP(L15,DANGERCLP,2,FALSE)),1,VLOOKUP(L15,DANGERCLP,2,FALSE))</f>
        <v>1</v>
      </c>
      <c r="BM15" s="154">
        <f>IF(ISNA(VLOOKUP(M15,DANGERCLP,2,FALSE)),1,VLOOKUP(M15,DANGERCLP,2,FALSE))</f>
        <v>1</v>
      </c>
      <c r="BN15" s="154">
        <f>IF(ISNA(VLOOKUP(N15,DANGERCLP,2,FALSE)),1,VLOOKUP(N15,DANGERCLP,2,FALSE))</f>
        <v>1</v>
      </c>
      <c r="BO15" s="154">
        <f>IF(ISNA(VLOOKUP(O15,DANGERCLP,2,FALSE)),1,VLOOKUP(O15,DANGERCLP,2,FALSE))</f>
        <v>1</v>
      </c>
      <c r="BP15" s="154">
        <f>IF(ISNA(VLOOKUP(P15,VLEPON,2)),1,VLOOKUP(P15,VLEPON,2))</f>
        <v>1</v>
      </c>
      <c r="BQ15" s="155">
        <f>T15/MAXA($T$8:$T$463)</f>
        <v>0</v>
      </c>
      <c r="BR15" s="156">
        <f t="shared" si="16"/>
        <v>11</v>
      </c>
      <c r="BS15" s="156">
        <f t="shared" si="17"/>
        <v>11</v>
      </c>
      <c r="BT15" s="157">
        <f t="shared" si="18"/>
        <v>1</v>
      </c>
      <c r="BU15" s="255">
        <f t="shared" si="19"/>
        <v>1</v>
      </c>
      <c r="BV15" s="252">
        <f>IF(ISNA(VLOOKUP((CONCATENATE(U15,V15)),Fréquencess,3,FALSE)),0,VLOOKUP((CONCATENATE(U15,V15)),Fréquencess,3,FALSE))</f>
        <v>1</v>
      </c>
      <c r="BW15" s="247">
        <f t="shared" si="20"/>
        <v>1</v>
      </c>
      <c r="BX15" s="247">
        <f t="shared" si="21"/>
        <v>1</v>
      </c>
      <c r="BY15" s="247">
        <f>IF(ISNA(VLOOKUP(Q15,score_volatilité,2,FALSE)),0,VLOOKUP(Q15,score_volatilité,2,FALSE))</f>
        <v>1</v>
      </c>
      <c r="BZ15" s="247">
        <f>IF(ISNA(VLOOKUP(X15,score_procédé,2,FALSE)),0,VLOOKUP(X15,score_procédé,2,FALSE))</f>
        <v>0.5</v>
      </c>
      <c r="CA15" s="247">
        <f>IF(ISNA(VLOOKUP(Y15,score_protection,2,FALSE)),0,VLOOKUP(Y15,score_protection,2,FALSE))</f>
        <v>1</v>
      </c>
      <c r="CB15" s="252">
        <f t="shared" si="31"/>
        <v>0.5</v>
      </c>
      <c r="CC15" s="154">
        <f>IF(ISNA(VLOOKUP(L15,DANGERARRETE,10,FALSE)),0,VLOOKUP(L15,DANGERARRETE,10,FALSE))</f>
        <v>0</v>
      </c>
      <c r="CD15" s="154">
        <f>IF(ISNA(VLOOKUP(M15,DANGERARRETE,10,FALSE)),0,VLOOKUP(M15,DANGERARRETE,10,FALSE))</f>
        <v>0</v>
      </c>
      <c r="CE15" s="154">
        <f>IF(ISNA(VLOOKUP(N15,DANGERARRETE,10,FALSE)),0,VLOOKUP(N15,DANGERARRETE,10,FALSE))</f>
        <v>0</v>
      </c>
      <c r="CF15" s="154">
        <f>IF(ISNA(VLOOKUP(O15,DANGERARRETE,10,FALSE)),0,VLOOKUP(O15,DANGERARRETE,10,FALSE))</f>
        <v>0</v>
      </c>
      <c r="CG15" s="154">
        <f t="shared" si="22"/>
        <v>0</v>
      </c>
      <c r="CH15" s="296" t="str">
        <f t="shared" si="32"/>
        <v>NON</v>
      </c>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row>
    <row r="16" spans="1:248" s="108" customFormat="1" ht="26.5" customHeight="1" x14ac:dyDescent="0.25">
      <c r="A16" s="77">
        <v>9</v>
      </c>
      <c r="B16" s="105"/>
      <c r="C16" s="105"/>
      <c r="D16" s="106"/>
      <c r="E16" s="106"/>
      <c r="F16" s="107"/>
      <c r="G16" s="114" t="s">
        <v>76</v>
      </c>
      <c r="H16" s="114" t="s">
        <v>76</v>
      </c>
      <c r="I16" s="114" t="s">
        <v>76</v>
      </c>
      <c r="J16" s="114" t="s">
        <v>76</v>
      </c>
      <c r="K16" s="114" t="s">
        <v>9</v>
      </c>
      <c r="L16" s="108" t="s">
        <v>8</v>
      </c>
      <c r="M16" s="108" t="s">
        <v>8</v>
      </c>
      <c r="N16" s="108" t="s">
        <v>8</v>
      </c>
      <c r="O16" s="108" t="s">
        <v>8</v>
      </c>
      <c r="P16" s="225" t="s">
        <v>76</v>
      </c>
      <c r="Q16" s="244" t="s">
        <v>34</v>
      </c>
      <c r="R16" s="259" t="s">
        <v>299</v>
      </c>
      <c r="S16" s="265" t="s">
        <v>300</v>
      </c>
      <c r="T16" s="217">
        <v>0</v>
      </c>
      <c r="U16" s="149" t="s">
        <v>58</v>
      </c>
      <c r="V16" s="149" t="s">
        <v>256</v>
      </c>
      <c r="W16" s="150" t="str">
        <f t="shared" si="0"/>
        <v>&lt; 30 mn</v>
      </c>
      <c r="X16" s="151" t="s">
        <v>31</v>
      </c>
      <c r="Y16" s="229" t="s">
        <v>108</v>
      </c>
      <c r="Z16" s="152">
        <f t="shared" si="1"/>
        <v>0</v>
      </c>
      <c r="AA16" s="152">
        <f t="shared" si="2"/>
        <v>0</v>
      </c>
      <c r="AB16" s="152">
        <f t="shared" si="3"/>
        <v>0</v>
      </c>
      <c r="AC16" s="152">
        <f t="shared" si="4"/>
        <v>0</v>
      </c>
      <c r="AD16" s="152">
        <f t="shared" si="5"/>
        <v>0</v>
      </c>
      <c r="AE16" s="152">
        <f t="shared" si="6"/>
        <v>0</v>
      </c>
      <c r="AF16" s="152">
        <f t="shared" si="7"/>
        <v>0</v>
      </c>
      <c r="AG16" s="152">
        <f t="shared" si="8"/>
        <v>0</v>
      </c>
      <c r="AH16" s="152">
        <f t="shared" si="9"/>
        <v>0</v>
      </c>
      <c r="AI16" s="152">
        <f t="shared" si="10"/>
        <v>0</v>
      </c>
      <c r="AJ16" s="152">
        <f t="shared" si="11"/>
        <v>0</v>
      </c>
      <c r="AK16" s="152">
        <f t="shared" si="12"/>
        <v>0</v>
      </c>
      <c r="AL16" s="263">
        <f t="shared" si="23"/>
        <v>0</v>
      </c>
      <c r="AM16" s="263">
        <f t="shared" si="24"/>
        <v>0</v>
      </c>
      <c r="AN16" s="263">
        <f t="shared" si="25"/>
        <v>0</v>
      </c>
      <c r="AO16" s="251">
        <f t="shared" si="26"/>
        <v>0</v>
      </c>
      <c r="AP16" s="153">
        <f t="shared" si="13"/>
        <v>0</v>
      </c>
      <c r="AQ16" s="153" t="str">
        <f t="shared" si="27"/>
        <v>0</v>
      </c>
      <c r="AR16" s="153" t="str">
        <f t="shared" si="28"/>
        <v>0</v>
      </c>
      <c r="AS16" s="153" t="str">
        <f t="shared" si="29"/>
        <v>0</v>
      </c>
      <c r="AT16" s="247">
        <f t="shared" si="30"/>
        <v>1</v>
      </c>
      <c r="AU16" s="247" t="str">
        <f t="shared" si="14"/>
        <v>Faible</v>
      </c>
      <c r="AV16" s="346" t="str">
        <f t="shared" si="15"/>
        <v>NON</v>
      </c>
      <c r="AW16" s="234" t="str">
        <f>IF(CB16&lt;100,"RISQUE MINIME","RISQUE NON FAIBLE")</f>
        <v>RISQUE MINIME</v>
      </c>
      <c r="AX16" s="231" t="str">
        <f>IF(AO16=0,"NON","OUI")</f>
        <v>NON</v>
      </c>
      <c r="AY16" s="351"/>
      <c r="AZ16" s="352" t="s">
        <v>310</v>
      </c>
      <c r="BA16" s="237" t="str">
        <f>IF(AP16=0,"NON","OUI")</f>
        <v>NON</v>
      </c>
      <c r="BB16" s="351"/>
      <c r="BC16" s="351"/>
      <c r="BD16" s="352" t="s">
        <v>310</v>
      </c>
      <c r="BE16" s="237" t="str">
        <f>IF((AQ16+AR16)=3,"YEUX / INGESTION",IF(AQ16="2","YEUX",IF(AR16="1","INGESTION","NON")))</f>
        <v>NON</v>
      </c>
      <c r="BF16" s="351"/>
      <c r="BG16" s="354" t="s">
        <v>310</v>
      </c>
      <c r="BH16" s="154">
        <f>IF(ISNA(VLOOKUP(L16,CMRCLP,4,FALSE)),0,VLOOKUP(L16,CMRCLP,4))</f>
        <v>0</v>
      </c>
      <c r="BI16" s="154">
        <f>IF(ISNA(VLOOKUP(M16,CMRCLP,4,FALSE)),0,VLOOKUP(M16,CMRCLP,4))</f>
        <v>0</v>
      </c>
      <c r="BJ16" s="154">
        <f>IF(ISNA(VLOOKUP(N16,CMRCLP,4,FALSE)),0,VLOOKUP(N16,CMRCLP,4))</f>
        <v>0</v>
      </c>
      <c r="BK16" s="154">
        <f>IF(ISNA(VLOOKUP(O16,CMRCLP,4,FALSE)),0,VLOOKUP(O16,CMRCLP,4))</f>
        <v>0</v>
      </c>
      <c r="BL16" s="154">
        <f>IF(ISNA(VLOOKUP(L16,DANGERCLP,2,FALSE)),1,VLOOKUP(L16,DANGERCLP,2,FALSE))</f>
        <v>1</v>
      </c>
      <c r="BM16" s="154">
        <f>IF(ISNA(VLOOKUP(M16,DANGERCLP,2,FALSE)),1,VLOOKUP(M16,DANGERCLP,2,FALSE))</f>
        <v>1</v>
      </c>
      <c r="BN16" s="154">
        <f>IF(ISNA(VLOOKUP(N16,DANGERCLP,2,FALSE)),1,VLOOKUP(N16,DANGERCLP,2,FALSE))</f>
        <v>1</v>
      </c>
      <c r="BO16" s="154">
        <f>IF(ISNA(VLOOKUP(O16,DANGERCLP,2,FALSE)),1,VLOOKUP(O16,DANGERCLP,2,FALSE))</f>
        <v>1</v>
      </c>
      <c r="BP16" s="154">
        <f>IF(ISNA(VLOOKUP(P16,VLEPON,2)),1,VLOOKUP(P16,VLEPON,2))</f>
        <v>1</v>
      </c>
      <c r="BQ16" s="155">
        <f>T16/MAXA($T$8:$T$463)</f>
        <v>0</v>
      </c>
      <c r="BR16" s="156">
        <f t="shared" si="16"/>
        <v>11</v>
      </c>
      <c r="BS16" s="156">
        <f t="shared" si="17"/>
        <v>11</v>
      </c>
      <c r="BT16" s="157">
        <f t="shared" si="18"/>
        <v>1</v>
      </c>
      <c r="BU16" s="255">
        <f t="shared" si="19"/>
        <v>1</v>
      </c>
      <c r="BV16" s="252">
        <f>IF(ISNA(VLOOKUP((CONCATENATE(U16,V16)),Fréquencess,3,FALSE)),0,VLOOKUP((CONCATENATE(U16,V16)),Fréquencess,3,FALSE))</f>
        <v>1</v>
      </c>
      <c r="BW16" s="247">
        <f t="shared" si="20"/>
        <v>1</v>
      </c>
      <c r="BX16" s="247">
        <f t="shared" si="21"/>
        <v>1</v>
      </c>
      <c r="BY16" s="247">
        <f>IF(ISNA(VLOOKUP(Q16,score_volatilité,2,FALSE)),0,VLOOKUP(Q16,score_volatilité,2,FALSE))</f>
        <v>1</v>
      </c>
      <c r="BZ16" s="247">
        <f>IF(ISNA(VLOOKUP(X16,score_procédé,2,FALSE)),0,VLOOKUP(X16,score_procédé,2,FALSE))</f>
        <v>0.5</v>
      </c>
      <c r="CA16" s="247">
        <f>IF(ISNA(VLOOKUP(Y16,score_protection,2,FALSE)),0,VLOOKUP(Y16,score_protection,2,FALSE))</f>
        <v>1</v>
      </c>
      <c r="CB16" s="252">
        <f t="shared" si="31"/>
        <v>0.5</v>
      </c>
      <c r="CC16" s="154">
        <f>IF(ISNA(VLOOKUP(L16,DANGERARRETE,10,FALSE)),0,VLOOKUP(L16,DANGERARRETE,10,FALSE))</f>
        <v>0</v>
      </c>
      <c r="CD16" s="154">
        <f>IF(ISNA(VLOOKUP(M16,DANGERARRETE,10,FALSE)),0,VLOOKUP(M16,DANGERARRETE,10,FALSE))</f>
        <v>0</v>
      </c>
      <c r="CE16" s="154">
        <f>IF(ISNA(VLOOKUP(N16,DANGERARRETE,10,FALSE)),0,VLOOKUP(N16,DANGERARRETE,10,FALSE))</f>
        <v>0</v>
      </c>
      <c r="CF16" s="154">
        <f>IF(ISNA(VLOOKUP(O16,DANGERARRETE,10,FALSE)),0,VLOOKUP(O16,DANGERARRETE,10,FALSE))</f>
        <v>0</v>
      </c>
      <c r="CG16" s="154">
        <f t="shared" si="22"/>
        <v>0</v>
      </c>
      <c r="CH16" s="296" t="str">
        <f t="shared" si="32"/>
        <v>NON</v>
      </c>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97"/>
      <c r="FM16" s="97"/>
      <c r="FN16" s="97"/>
      <c r="FO16" s="97"/>
      <c r="FP16" s="97"/>
      <c r="FQ16" s="97"/>
      <c r="FR16" s="97"/>
      <c r="FS16" s="97"/>
      <c r="FT16" s="97"/>
      <c r="FU16" s="97"/>
      <c r="FV16" s="97"/>
      <c r="FW16" s="97"/>
      <c r="FX16" s="97"/>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c r="HI16" s="97"/>
      <c r="HJ16" s="97"/>
      <c r="HK16" s="97"/>
      <c r="HL16" s="97"/>
      <c r="HM16" s="97"/>
      <c r="HN16" s="97"/>
      <c r="HO16" s="97"/>
      <c r="HP16" s="97"/>
      <c r="HQ16" s="97"/>
      <c r="HR16" s="97"/>
      <c r="HS16" s="97"/>
      <c r="HT16" s="97"/>
      <c r="HU16" s="97"/>
      <c r="HV16" s="97"/>
      <c r="HW16" s="97"/>
      <c r="HX16" s="97"/>
      <c r="HY16" s="97"/>
      <c r="HZ16" s="97"/>
      <c r="IA16" s="97"/>
      <c r="IB16" s="97"/>
      <c r="IC16" s="97"/>
      <c r="ID16" s="97"/>
      <c r="IE16" s="97"/>
      <c r="IF16" s="97"/>
      <c r="IG16" s="97"/>
      <c r="IH16" s="97"/>
      <c r="II16" s="97"/>
      <c r="IJ16" s="97"/>
      <c r="IK16" s="97"/>
      <c r="IL16" s="97"/>
      <c r="IM16" s="97"/>
      <c r="IN16" s="97"/>
    </row>
    <row r="17" spans="1:248" s="108" customFormat="1" ht="26.5" customHeight="1" x14ac:dyDescent="0.25">
      <c r="A17" s="77">
        <v>10</v>
      </c>
      <c r="B17" s="105"/>
      <c r="C17" s="105"/>
      <c r="D17" s="106"/>
      <c r="E17" s="106"/>
      <c r="F17" s="107"/>
      <c r="G17" s="114" t="s">
        <v>76</v>
      </c>
      <c r="H17" s="114" t="s">
        <v>76</v>
      </c>
      <c r="I17" s="114" t="s">
        <v>76</v>
      </c>
      <c r="J17" s="114" t="s">
        <v>76</v>
      </c>
      <c r="K17" s="114" t="s">
        <v>9</v>
      </c>
      <c r="L17" s="108" t="s">
        <v>8</v>
      </c>
      <c r="M17" s="108" t="s">
        <v>8</v>
      </c>
      <c r="N17" s="108" t="s">
        <v>8</v>
      </c>
      <c r="O17" s="108" t="s">
        <v>8</v>
      </c>
      <c r="P17" s="225" t="s">
        <v>76</v>
      </c>
      <c r="Q17" s="244" t="s">
        <v>34</v>
      </c>
      <c r="R17" s="259" t="s">
        <v>299</v>
      </c>
      <c r="S17" s="265" t="s">
        <v>300</v>
      </c>
      <c r="T17" s="217">
        <v>0</v>
      </c>
      <c r="U17" s="149" t="s">
        <v>58</v>
      </c>
      <c r="V17" s="149" t="s">
        <v>256</v>
      </c>
      <c r="W17" s="150" t="str">
        <f t="shared" si="0"/>
        <v>&lt; 30 mn</v>
      </c>
      <c r="X17" s="151" t="s">
        <v>31</v>
      </c>
      <c r="Y17" s="229" t="s">
        <v>108</v>
      </c>
      <c r="Z17" s="152">
        <f t="shared" si="1"/>
        <v>0</v>
      </c>
      <c r="AA17" s="152">
        <f t="shared" si="2"/>
        <v>0</v>
      </c>
      <c r="AB17" s="152">
        <f t="shared" si="3"/>
        <v>0</v>
      </c>
      <c r="AC17" s="152">
        <f t="shared" si="4"/>
        <v>0</v>
      </c>
      <c r="AD17" s="152">
        <f t="shared" si="5"/>
        <v>0</v>
      </c>
      <c r="AE17" s="152">
        <f t="shared" si="6"/>
        <v>0</v>
      </c>
      <c r="AF17" s="152">
        <f t="shared" si="7"/>
        <v>0</v>
      </c>
      <c r="AG17" s="152">
        <f t="shared" si="8"/>
        <v>0</v>
      </c>
      <c r="AH17" s="152">
        <f t="shared" si="9"/>
        <v>0</v>
      </c>
      <c r="AI17" s="152">
        <f t="shared" si="10"/>
        <v>0</v>
      </c>
      <c r="AJ17" s="152">
        <f t="shared" si="11"/>
        <v>0</v>
      </c>
      <c r="AK17" s="152">
        <f t="shared" si="12"/>
        <v>0</v>
      </c>
      <c r="AL17" s="263">
        <f t="shared" si="23"/>
        <v>0</v>
      </c>
      <c r="AM17" s="263">
        <f t="shared" si="24"/>
        <v>0</v>
      </c>
      <c r="AN17" s="263">
        <f t="shared" si="25"/>
        <v>0</v>
      </c>
      <c r="AO17" s="251">
        <f t="shared" si="26"/>
        <v>0</v>
      </c>
      <c r="AP17" s="153">
        <f t="shared" si="13"/>
        <v>0</v>
      </c>
      <c r="AQ17" s="153" t="str">
        <f t="shared" si="27"/>
        <v>0</v>
      </c>
      <c r="AR17" s="153" t="str">
        <f t="shared" si="28"/>
        <v>0</v>
      </c>
      <c r="AS17" s="153" t="str">
        <f t="shared" si="29"/>
        <v>0</v>
      </c>
      <c r="AT17" s="247">
        <f t="shared" si="30"/>
        <v>1</v>
      </c>
      <c r="AU17" s="247" t="str">
        <f t="shared" si="14"/>
        <v>Faible</v>
      </c>
      <c r="AV17" s="346" t="str">
        <f t="shared" si="15"/>
        <v>NON</v>
      </c>
      <c r="AW17" s="234" t="str">
        <f>IF(CB17&lt;100,"RISQUE MINIME","RISQUE NON FAIBLE")</f>
        <v>RISQUE MINIME</v>
      </c>
      <c r="AX17" s="231" t="str">
        <f>IF(AO17=0,"NON","OUI")</f>
        <v>NON</v>
      </c>
      <c r="AY17" s="351"/>
      <c r="AZ17" s="352" t="s">
        <v>310</v>
      </c>
      <c r="BA17" s="237" t="str">
        <f>IF(AP17=0,"NON","OUI")</f>
        <v>NON</v>
      </c>
      <c r="BB17" s="351"/>
      <c r="BC17" s="351"/>
      <c r="BD17" s="352" t="s">
        <v>310</v>
      </c>
      <c r="BE17" s="237" t="str">
        <f>IF((AQ17+AR17)=3,"YEUX / INGESTION",IF(AQ17="2","YEUX",IF(AR17="1","INGESTION","NON")))</f>
        <v>NON</v>
      </c>
      <c r="BF17" s="351"/>
      <c r="BG17" s="354" t="s">
        <v>310</v>
      </c>
      <c r="BH17" s="154">
        <f>IF(ISNA(VLOOKUP(L17,CMRCLP,4,FALSE)),0,VLOOKUP(L17,CMRCLP,4))</f>
        <v>0</v>
      </c>
      <c r="BI17" s="154">
        <f>IF(ISNA(VLOOKUP(M17,CMRCLP,4,FALSE)),0,VLOOKUP(M17,CMRCLP,4))</f>
        <v>0</v>
      </c>
      <c r="BJ17" s="154">
        <f>IF(ISNA(VLOOKUP(N17,CMRCLP,4,FALSE)),0,VLOOKUP(N17,CMRCLP,4))</f>
        <v>0</v>
      </c>
      <c r="BK17" s="154">
        <f>IF(ISNA(VLOOKUP(O17,CMRCLP,4,FALSE)),0,VLOOKUP(O17,CMRCLP,4))</f>
        <v>0</v>
      </c>
      <c r="BL17" s="154">
        <f>IF(ISNA(VLOOKUP(L17,DANGERCLP,2,FALSE)),1,VLOOKUP(L17,DANGERCLP,2,FALSE))</f>
        <v>1</v>
      </c>
      <c r="BM17" s="154">
        <f>IF(ISNA(VLOOKUP(M17,DANGERCLP,2,FALSE)),1,VLOOKUP(M17,DANGERCLP,2,FALSE))</f>
        <v>1</v>
      </c>
      <c r="BN17" s="154">
        <f>IF(ISNA(VLOOKUP(N17,DANGERCLP,2,FALSE)),1,VLOOKUP(N17,DANGERCLP,2,FALSE))</f>
        <v>1</v>
      </c>
      <c r="BO17" s="154">
        <f>IF(ISNA(VLOOKUP(O17,DANGERCLP,2,FALSE)),1,VLOOKUP(O17,DANGERCLP,2,FALSE))</f>
        <v>1</v>
      </c>
      <c r="BP17" s="154">
        <f>IF(ISNA(VLOOKUP(P17,VLEPON,2)),1,VLOOKUP(P17,VLEPON,2))</f>
        <v>1</v>
      </c>
      <c r="BQ17" s="155">
        <f>T17/MAXA($T$8:$T$463)</f>
        <v>0</v>
      </c>
      <c r="BR17" s="156">
        <f t="shared" si="16"/>
        <v>11</v>
      </c>
      <c r="BS17" s="156">
        <f t="shared" si="17"/>
        <v>11</v>
      </c>
      <c r="BT17" s="157">
        <f t="shared" si="18"/>
        <v>1</v>
      </c>
      <c r="BU17" s="255">
        <f t="shared" si="19"/>
        <v>1</v>
      </c>
      <c r="BV17" s="252">
        <f>IF(ISNA(VLOOKUP((CONCATENATE(U17,V17)),Fréquencess,3,FALSE)),0,VLOOKUP((CONCATENATE(U17,V17)),Fréquencess,3,FALSE))</f>
        <v>1</v>
      </c>
      <c r="BW17" s="247">
        <f t="shared" si="20"/>
        <v>1</v>
      </c>
      <c r="BX17" s="247">
        <f t="shared" si="21"/>
        <v>1</v>
      </c>
      <c r="BY17" s="247">
        <f>IF(ISNA(VLOOKUP(Q17,score_volatilité,2,FALSE)),0,VLOOKUP(Q17,score_volatilité,2,FALSE))</f>
        <v>1</v>
      </c>
      <c r="BZ17" s="247">
        <f>IF(ISNA(VLOOKUP(X17,score_procédé,2,FALSE)),0,VLOOKUP(X17,score_procédé,2,FALSE))</f>
        <v>0.5</v>
      </c>
      <c r="CA17" s="247">
        <f>IF(ISNA(VLOOKUP(Y17,score_protection,2,FALSE)),0,VLOOKUP(Y17,score_protection,2,FALSE))</f>
        <v>1</v>
      </c>
      <c r="CB17" s="252">
        <f t="shared" si="31"/>
        <v>0.5</v>
      </c>
      <c r="CC17" s="154">
        <f>IF(ISNA(VLOOKUP(L17,DANGERARRETE,10,FALSE)),0,VLOOKUP(L17,DANGERARRETE,10,FALSE))</f>
        <v>0</v>
      </c>
      <c r="CD17" s="154">
        <f>IF(ISNA(VLOOKUP(M17,DANGERARRETE,10,FALSE)),0,VLOOKUP(M17,DANGERARRETE,10,FALSE))</f>
        <v>0</v>
      </c>
      <c r="CE17" s="154">
        <f>IF(ISNA(VLOOKUP(N17,DANGERARRETE,10,FALSE)),0,VLOOKUP(N17,DANGERARRETE,10,FALSE))</f>
        <v>0</v>
      </c>
      <c r="CF17" s="154">
        <f>IF(ISNA(VLOOKUP(O17,DANGERARRETE,10,FALSE)),0,VLOOKUP(O17,DANGERARRETE,10,FALSE))</f>
        <v>0</v>
      </c>
      <c r="CG17" s="154">
        <f t="shared" si="22"/>
        <v>0</v>
      </c>
      <c r="CH17" s="296" t="str">
        <f t="shared" si="32"/>
        <v>NON</v>
      </c>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7"/>
      <c r="HV17" s="97"/>
      <c r="HW17" s="97"/>
      <c r="HX17" s="97"/>
      <c r="HY17" s="97"/>
      <c r="HZ17" s="97"/>
      <c r="IA17" s="97"/>
      <c r="IB17" s="97"/>
      <c r="IC17" s="97"/>
      <c r="ID17" s="97"/>
      <c r="IE17" s="97"/>
      <c r="IF17" s="97"/>
      <c r="IG17" s="97"/>
      <c r="IH17" s="97"/>
      <c r="II17" s="97"/>
      <c r="IJ17" s="97"/>
      <c r="IK17" s="97"/>
      <c r="IL17" s="97"/>
      <c r="IM17" s="97"/>
      <c r="IN17" s="97"/>
    </row>
    <row r="18" spans="1:248" s="108" customFormat="1" ht="26.5" customHeight="1" x14ac:dyDescent="0.25">
      <c r="A18" s="77">
        <v>11</v>
      </c>
      <c r="B18" s="105"/>
      <c r="C18" s="105"/>
      <c r="D18" s="106"/>
      <c r="E18" s="106"/>
      <c r="F18" s="107"/>
      <c r="G18" s="114" t="s">
        <v>76</v>
      </c>
      <c r="H18" s="114" t="s">
        <v>76</v>
      </c>
      <c r="I18" s="114" t="s">
        <v>76</v>
      </c>
      <c r="J18" s="114" t="s">
        <v>76</v>
      </c>
      <c r="K18" s="114" t="s">
        <v>9</v>
      </c>
      <c r="L18" s="108" t="s">
        <v>8</v>
      </c>
      <c r="M18" s="108" t="s">
        <v>8</v>
      </c>
      <c r="N18" s="108" t="s">
        <v>8</v>
      </c>
      <c r="O18" s="108" t="s">
        <v>8</v>
      </c>
      <c r="P18" s="225" t="s">
        <v>76</v>
      </c>
      <c r="Q18" s="244" t="s">
        <v>34</v>
      </c>
      <c r="R18" s="259" t="s">
        <v>299</v>
      </c>
      <c r="S18" s="265" t="s">
        <v>300</v>
      </c>
      <c r="T18" s="217">
        <v>0</v>
      </c>
      <c r="U18" s="149" t="s">
        <v>58</v>
      </c>
      <c r="V18" s="149" t="s">
        <v>256</v>
      </c>
      <c r="W18" s="150" t="str">
        <f t="shared" si="0"/>
        <v>&lt; 30 mn</v>
      </c>
      <c r="X18" s="151" t="s">
        <v>31</v>
      </c>
      <c r="Y18" s="229" t="s">
        <v>108</v>
      </c>
      <c r="Z18" s="152">
        <f t="shared" si="1"/>
        <v>0</v>
      </c>
      <c r="AA18" s="152">
        <f t="shared" si="2"/>
        <v>0</v>
      </c>
      <c r="AB18" s="152">
        <f t="shared" si="3"/>
        <v>0</v>
      </c>
      <c r="AC18" s="152">
        <f t="shared" si="4"/>
        <v>0</v>
      </c>
      <c r="AD18" s="152">
        <f t="shared" si="5"/>
        <v>0</v>
      </c>
      <c r="AE18" s="152">
        <f t="shared" si="6"/>
        <v>0</v>
      </c>
      <c r="AF18" s="152">
        <f t="shared" si="7"/>
        <v>0</v>
      </c>
      <c r="AG18" s="152">
        <f t="shared" si="8"/>
        <v>0</v>
      </c>
      <c r="AH18" s="152">
        <f t="shared" si="9"/>
        <v>0</v>
      </c>
      <c r="AI18" s="152">
        <f t="shared" si="10"/>
        <v>0</v>
      </c>
      <c r="AJ18" s="152">
        <f t="shared" si="11"/>
        <v>0</v>
      </c>
      <c r="AK18" s="152">
        <f t="shared" si="12"/>
        <v>0</v>
      </c>
      <c r="AL18" s="263">
        <f t="shared" si="23"/>
        <v>0</v>
      </c>
      <c r="AM18" s="263">
        <f t="shared" si="24"/>
        <v>0</v>
      </c>
      <c r="AN18" s="263">
        <f t="shared" si="25"/>
        <v>0</v>
      </c>
      <c r="AO18" s="251">
        <f t="shared" si="26"/>
        <v>0</v>
      </c>
      <c r="AP18" s="153">
        <f t="shared" si="13"/>
        <v>0</v>
      </c>
      <c r="AQ18" s="153" t="str">
        <f t="shared" si="27"/>
        <v>0</v>
      </c>
      <c r="AR18" s="153" t="str">
        <f t="shared" si="28"/>
        <v>0</v>
      </c>
      <c r="AS18" s="153" t="str">
        <f t="shared" si="29"/>
        <v>0</v>
      </c>
      <c r="AT18" s="247">
        <f t="shared" si="30"/>
        <v>1</v>
      </c>
      <c r="AU18" s="247" t="str">
        <f t="shared" si="14"/>
        <v>Faible</v>
      </c>
      <c r="AV18" s="346" t="str">
        <f t="shared" si="15"/>
        <v>NON</v>
      </c>
      <c r="AW18" s="234" t="str">
        <f>IF(CB18&lt;100,"RISQUE MINIME","RISQUE NON FAIBLE")</f>
        <v>RISQUE MINIME</v>
      </c>
      <c r="AX18" s="231" t="str">
        <f>IF(AO18=0,"NON","OUI")</f>
        <v>NON</v>
      </c>
      <c r="AY18" s="351"/>
      <c r="AZ18" s="352" t="s">
        <v>310</v>
      </c>
      <c r="BA18" s="237" t="str">
        <f>IF(AP18=0,"NON","OUI")</f>
        <v>NON</v>
      </c>
      <c r="BB18" s="351"/>
      <c r="BC18" s="351"/>
      <c r="BD18" s="352" t="s">
        <v>310</v>
      </c>
      <c r="BE18" s="237" t="str">
        <f>IF((AQ18+AR18)=3,"YEUX / INGESTION",IF(AQ18="2","YEUX",IF(AR18="1","INGESTION","NON")))</f>
        <v>NON</v>
      </c>
      <c r="BF18" s="351"/>
      <c r="BG18" s="354" t="s">
        <v>310</v>
      </c>
      <c r="BH18" s="154">
        <f>IF(ISNA(VLOOKUP(L18,CMRCLP,4,FALSE)),0,VLOOKUP(L18,CMRCLP,4))</f>
        <v>0</v>
      </c>
      <c r="BI18" s="154">
        <f>IF(ISNA(VLOOKUP(M18,CMRCLP,4,FALSE)),0,VLOOKUP(M18,CMRCLP,4))</f>
        <v>0</v>
      </c>
      <c r="BJ18" s="154">
        <f>IF(ISNA(VLOOKUP(N18,CMRCLP,4,FALSE)),0,VLOOKUP(N18,CMRCLP,4))</f>
        <v>0</v>
      </c>
      <c r="BK18" s="154">
        <f>IF(ISNA(VLOOKUP(O18,CMRCLP,4,FALSE)),0,VLOOKUP(O18,CMRCLP,4))</f>
        <v>0</v>
      </c>
      <c r="BL18" s="154">
        <f>IF(ISNA(VLOOKUP(L18,DANGERCLP,2,FALSE)),1,VLOOKUP(L18,DANGERCLP,2,FALSE))</f>
        <v>1</v>
      </c>
      <c r="BM18" s="154">
        <f>IF(ISNA(VLOOKUP(M18,DANGERCLP,2,FALSE)),1,VLOOKUP(M18,DANGERCLP,2,FALSE))</f>
        <v>1</v>
      </c>
      <c r="BN18" s="154">
        <f>IF(ISNA(VLOOKUP(N18,DANGERCLP,2,FALSE)),1,VLOOKUP(N18,DANGERCLP,2,FALSE))</f>
        <v>1</v>
      </c>
      <c r="BO18" s="154">
        <f>IF(ISNA(VLOOKUP(O18,DANGERCLP,2,FALSE)),1,VLOOKUP(O18,DANGERCLP,2,FALSE))</f>
        <v>1</v>
      </c>
      <c r="BP18" s="154">
        <f>IF(ISNA(VLOOKUP(P18,VLEPON,2)),1,VLOOKUP(P18,VLEPON,2))</f>
        <v>1</v>
      </c>
      <c r="BQ18" s="155">
        <f>T18/MAXA($T$8:$T$463)</f>
        <v>0</v>
      </c>
      <c r="BR18" s="156">
        <f t="shared" si="16"/>
        <v>11</v>
      </c>
      <c r="BS18" s="156">
        <f t="shared" si="17"/>
        <v>11</v>
      </c>
      <c r="BT18" s="157">
        <f t="shared" si="18"/>
        <v>1</v>
      </c>
      <c r="BU18" s="255">
        <f t="shared" si="19"/>
        <v>1</v>
      </c>
      <c r="BV18" s="252">
        <f>IF(ISNA(VLOOKUP((CONCATENATE(U18,V18)),Fréquencess,3,FALSE)),0,VLOOKUP((CONCATENATE(U18,V18)),Fréquencess,3,FALSE))</f>
        <v>1</v>
      </c>
      <c r="BW18" s="247">
        <f t="shared" si="20"/>
        <v>1</v>
      </c>
      <c r="BX18" s="247">
        <f t="shared" si="21"/>
        <v>1</v>
      </c>
      <c r="BY18" s="247">
        <f>IF(ISNA(VLOOKUP(Q18,score_volatilité,2,FALSE)),0,VLOOKUP(Q18,score_volatilité,2,FALSE))</f>
        <v>1</v>
      </c>
      <c r="BZ18" s="247">
        <f>IF(ISNA(VLOOKUP(X18,score_procédé,2,FALSE)),0,VLOOKUP(X18,score_procédé,2,FALSE))</f>
        <v>0.5</v>
      </c>
      <c r="CA18" s="247">
        <f>IF(ISNA(VLOOKUP(Y18,score_protection,2,FALSE)),0,VLOOKUP(Y18,score_protection,2,FALSE))</f>
        <v>1</v>
      </c>
      <c r="CB18" s="252">
        <f t="shared" si="31"/>
        <v>0.5</v>
      </c>
      <c r="CC18" s="154">
        <f>IF(ISNA(VLOOKUP(L18,DANGERARRETE,10,FALSE)),0,VLOOKUP(L18,DANGERARRETE,10,FALSE))</f>
        <v>0</v>
      </c>
      <c r="CD18" s="154">
        <f>IF(ISNA(VLOOKUP(M18,DANGERARRETE,10,FALSE)),0,VLOOKUP(M18,DANGERARRETE,10,FALSE))</f>
        <v>0</v>
      </c>
      <c r="CE18" s="154">
        <f>IF(ISNA(VLOOKUP(N18,DANGERARRETE,10,FALSE)),0,VLOOKUP(N18,DANGERARRETE,10,FALSE))</f>
        <v>0</v>
      </c>
      <c r="CF18" s="154">
        <f>IF(ISNA(VLOOKUP(O18,DANGERARRETE,10,FALSE)),0,VLOOKUP(O18,DANGERARRETE,10,FALSE))</f>
        <v>0</v>
      </c>
      <c r="CG18" s="154">
        <f t="shared" si="22"/>
        <v>0</v>
      </c>
      <c r="CH18" s="296" t="str">
        <f t="shared" si="32"/>
        <v>NON</v>
      </c>
    </row>
    <row r="19" spans="1:248" s="108" customFormat="1" ht="26.5" customHeight="1" x14ac:dyDescent="0.25">
      <c r="A19" s="77">
        <v>12</v>
      </c>
      <c r="B19" s="105"/>
      <c r="C19" s="105"/>
      <c r="D19" s="106"/>
      <c r="E19" s="106"/>
      <c r="F19" s="107"/>
      <c r="G19" s="114" t="s">
        <v>76</v>
      </c>
      <c r="H19" s="114" t="s">
        <v>76</v>
      </c>
      <c r="I19" s="114" t="s">
        <v>76</v>
      </c>
      <c r="J19" s="114" t="s">
        <v>76</v>
      </c>
      <c r="K19" s="114" t="s">
        <v>9</v>
      </c>
      <c r="L19" s="108" t="s">
        <v>8</v>
      </c>
      <c r="M19" s="108" t="s">
        <v>8</v>
      </c>
      <c r="N19" s="108" t="s">
        <v>8</v>
      </c>
      <c r="O19" s="108" t="s">
        <v>8</v>
      </c>
      <c r="P19" s="225" t="s">
        <v>76</v>
      </c>
      <c r="Q19" s="244" t="s">
        <v>34</v>
      </c>
      <c r="R19" s="259" t="s">
        <v>299</v>
      </c>
      <c r="S19" s="265" t="s">
        <v>300</v>
      </c>
      <c r="T19" s="217">
        <v>0</v>
      </c>
      <c r="U19" s="149" t="s">
        <v>58</v>
      </c>
      <c r="V19" s="149" t="s">
        <v>256</v>
      </c>
      <c r="W19" s="150" t="str">
        <f t="shared" si="0"/>
        <v>&lt; 30 mn</v>
      </c>
      <c r="X19" s="151" t="s">
        <v>31</v>
      </c>
      <c r="Y19" s="229" t="s">
        <v>108</v>
      </c>
      <c r="Z19" s="152">
        <f t="shared" si="1"/>
        <v>0</v>
      </c>
      <c r="AA19" s="152">
        <f t="shared" si="2"/>
        <v>0</v>
      </c>
      <c r="AB19" s="152">
        <f t="shared" si="3"/>
        <v>0</v>
      </c>
      <c r="AC19" s="152">
        <f t="shared" si="4"/>
        <v>0</v>
      </c>
      <c r="AD19" s="152">
        <f t="shared" si="5"/>
        <v>0</v>
      </c>
      <c r="AE19" s="152">
        <f t="shared" si="6"/>
        <v>0</v>
      </c>
      <c r="AF19" s="152">
        <f t="shared" si="7"/>
        <v>0</v>
      </c>
      <c r="AG19" s="152">
        <f t="shared" si="8"/>
        <v>0</v>
      </c>
      <c r="AH19" s="152">
        <f t="shared" si="9"/>
        <v>0</v>
      </c>
      <c r="AI19" s="152">
        <f t="shared" si="10"/>
        <v>0</v>
      </c>
      <c r="AJ19" s="152">
        <f t="shared" si="11"/>
        <v>0</v>
      </c>
      <c r="AK19" s="152">
        <f t="shared" si="12"/>
        <v>0</v>
      </c>
      <c r="AL19" s="263">
        <f>IF(Q19="inférieure à 80°C",1,0)</f>
        <v>0</v>
      </c>
      <c r="AM19" s="263">
        <f>IF(R19&lt;50,1,0)</f>
        <v>0</v>
      </c>
      <c r="AN19" s="263">
        <f>IF(S19="Non concerné",0,IF(S19="Pas disponible",0,1))</f>
        <v>0</v>
      </c>
      <c r="AO19" s="251">
        <f t="shared" si="26"/>
        <v>0</v>
      </c>
      <c r="AP19" s="153">
        <f t="shared" si="13"/>
        <v>0</v>
      </c>
      <c r="AQ19" s="153" t="str">
        <f t="shared" si="27"/>
        <v>0</v>
      </c>
      <c r="AR19" s="153" t="str">
        <f t="shared" si="28"/>
        <v>0</v>
      </c>
      <c r="AS19" s="153" t="str">
        <f t="shared" si="29"/>
        <v>0</v>
      </c>
      <c r="AT19" s="247">
        <f t="shared" si="30"/>
        <v>1</v>
      </c>
      <c r="AU19" s="247" t="str">
        <f t="shared" si="14"/>
        <v>Faible</v>
      </c>
      <c r="AV19" s="346" t="str">
        <f t="shared" si="15"/>
        <v>NON</v>
      </c>
      <c r="AW19" s="234" t="str">
        <f>IF(CB19&lt;100,"RISQUE MINIME","RISQUE NON FAIBLE")</f>
        <v>RISQUE MINIME</v>
      </c>
      <c r="AX19" s="231" t="str">
        <f>IF(AO19=0,"NON","OUI")</f>
        <v>NON</v>
      </c>
      <c r="AY19" s="351"/>
      <c r="AZ19" s="352" t="s">
        <v>310</v>
      </c>
      <c r="BA19" s="237" t="str">
        <f>IF(AP19=0,"NON","OUI")</f>
        <v>NON</v>
      </c>
      <c r="BB19" s="351"/>
      <c r="BC19" s="351"/>
      <c r="BD19" s="352" t="s">
        <v>310</v>
      </c>
      <c r="BE19" s="237" t="str">
        <f>IF((AQ19+AR19)=3,"YEUX / INGESTION",IF(AQ19="2","YEUX",IF(AR19="1","INGESTION","NON")))</f>
        <v>NON</v>
      </c>
      <c r="BF19" s="351"/>
      <c r="BG19" s="354" t="s">
        <v>310</v>
      </c>
      <c r="BH19" s="154">
        <f>IF(ISNA(VLOOKUP(L19,CMRCLP,4,FALSE)),0,VLOOKUP(L19,CMRCLP,4))</f>
        <v>0</v>
      </c>
      <c r="BI19" s="154">
        <f>IF(ISNA(VLOOKUP(M19,CMRCLP,4,FALSE)),0,VLOOKUP(M19,CMRCLP,4))</f>
        <v>0</v>
      </c>
      <c r="BJ19" s="154">
        <f>IF(ISNA(VLOOKUP(N19,CMRCLP,4,FALSE)),0,VLOOKUP(N19,CMRCLP,4))</f>
        <v>0</v>
      </c>
      <c r="BK19" s="154">
        <f>IF(ISNA(VLOOKUP(O19,CMRCLP,4,FALSE)),0,VLOOKUP(O19,CMRCLP,4))</f>
        <v>0</v>
      </c>
      <c r="BL19" s="154">
        <f>IF(ISNA(VLOOKUP(L19,DANGERCLP,2,FALSE)),1,VLOOKUP(L19,DANGERCLP,2,FALSE))</f>
        <v>1</v>
      </c>
      <c r="BM19" s="154">
        <f>IF(ISNA(VLOOKUP(M19,DANGERCLP,2,FALSE)),1,VLOOKUP(M19,DANGERCLP,2,FALSE))</f>
        <v>1</v>
      </c>
      <c r="BN19" s="154">
        <f>IF(ISNA(VLOOKUP(N19,DANGERCLP,2,FALSE)),1,VLOOKUP(N19,DANGERCLP,2,FALSE))</f>
        <v>1</v>
      </c>
      <c r="BO19" s="154">
        <f>IF(ISNA(VLOOKUP(O19,DANGERCLP,2,FALSE)),1,VLOOKUP(O19,DANGERCLP,2,FALSE))</f>
        <v>1</v>
      </c>
      <c r="BP19" s="154">
        <f>IF(ISNA(VLOOKUP(P19,VLEPON,2)),1,VLOOKUP(P19,VLEPON,2))</f>
        <v>1</v>
      </c>
      <c r="BQ19" s="155">
        <f>T19/MAXA($T$8:$T$463)</f>
        <v>0</v>
      </c>
      <c r="BR19" s="156">
        <f t="shared" si="16"/>
        <v>11</v>
      </c>
      <c r="BS19" s="156">
        <f t="shared" si="17"/>
        <v>11</v>
      </c>
      <c r="BT19" s="157">
        <f t="shared" si="18"/>
        <v>1</v>
      </c>
      <c r="BU19" s="255">
        <f t="shared" si="19"/>
        <v>1</v>
      </c>
      <c r="BV19" s="252">
        <f>IF(ISNA(VLOOKUP((CONCATENATE(U19,V19)),Fréquencess,3,FALSE)),0,VLOOKUP((CONCATENATE(U19,V19)),Fréquencess,3,FALSE))</f>
        <v>1</v>
      </c>
      <c r="BW19" s="247">
        <f t="shared" si="20"/>
        <v>1</v>
      </c>
      <c r="BX19" s="247">
        <f t="shared" si="21"/>
        <v>1</v>
      </c>
      <c r="BY19" s="247">
        <f>IF(ISNA(VLOOKUP(Q19,score_volatilité,2,FALSE)),0,VLOOKUP(Q19,score_volatilité,2,FALSE))</f>
        <v>1</v>
      </c>
      <c r="BZ19" s="247">
        <f>IF(ISNA(VLOOKUP(X19,score_procédé,2,FALSE)),0,VLOOKUP(X19,score_procédé,2,FALSE))</f>
        <v>0.5</v>
      </c>
      <c r="CA19" s="247">
        <f>IF(ISNA(VLOOKUP(Y19,score_protection,2,FALSE)),0,VLOOKUP(Y19,score_protection,2,FALSE))</f>
        <v>1</v>
      </c>
      <c r="CB19" s="252">
        <f>BX19*BY19*BZ19*CA19</f>
        <v>0.5</v>
      </c>
      <c r="CC19" s="154">
        <f>IF(ISNA(VLOOKUP(L19,DANGERARRETE,10,FALSE)),0,VLOOKUP(L19,DANGERARRETE,10,FALSE))</f>
        <v>0</v>
      </c>
      <c r="CD19" s="154">
        <f>IF(ISNA(VLOOKUP(M19,DANGERARRETE,10,FALSE)),0,VLOOKUP(M19,DANGERARRETE,10,FALSE))</f>
        <v>0</v>
      </c>
      <c r="CE19" s="154">
        <f>IF(ISNA(VLOOKUP(N19,DANGERARRETE,10,FALSE)),0,VLOOKUP(N19,DANGERARRETE,10,FALSE))</f>
        <v>0</v>
      </c>
      <c r="CF19" s="154">
        <f>IF(ISNA(VLOOKUP(O19,DANGERARRETE,10,FALSE)),0,VLOOKUP(O19,DANGERARRETE,10,FALSE))</f>
        <v>0</v>
      </c>
      <c r="CG19" s="154">
        <f t="shared" si="22"/>
        <v>0</v>
      </c>
      <c r="CH19" s="296" t="str">
        <f t="shared" si="32"/>
        <v>NON</v>
      </c>
    </row>
    <row r="20" spans="1:248" s="108" customFormat="1" ht="26.5" customHeight="1" x14ac:dyDescent="0.25">
      <c r="A20" s="77">
        <v>13</v>
      </c>
      <c r="B20" s="105"/>
      <c r="C20" s="105"/>
      <c r="D20" s="106"/>
      <c r="E20" s="106"/>
      <c r="F20" s="107"/>
      <c r="G20" s="114" t="s">
        <v>76</v>
      </c>
      <c r="H20" s="114" t="s">
        <v>76</v>
      </c>
      <c r="I20" s="114" t="s">
        <v>76</v>
      </c>
      <c r="J20" s="114" t="s">
        <v>76</v>
      </c>
      <c r="K20" s="114" t="s">
        <v>9</v>
      </c>
      <c r="L20" s="108" t="s">
        <v>8</v>
      </c>
      <c r="M20" s="108" t="s">
        <v>8</v>
      </c>
      <c r="N20" s="108" t="s">
        <v>8</v>
      </c>
      <c r="O20" s="108" t="s">
        <v>8</v>
      </c>
      <c r="P20" s="225" t="s">
        <v>76</v>
      </c>
      <c r="Q20" s="244" t="s">
        <v>34</v>
      </c>
      <c r="R20" s="259" t="s">
        <v>299</v>
      </c>
      <c r="S20" s="265" t="s">
        <v>300</v>
      </c>
      <c r="T20" s="217">
        <v>0</v>
      </c>
      <c r="U20" s="149" t="s">
        <v>58</v>
      </c>
      <c r="V20" s="149" t="s">
        <v>256</v>
      </c>
      <c r="W20" s="150" t="str">
        <f t="shared" si="0"/>
        <v>&lt; 30 mn</v>
      </c>
      <c r="X20" s="151" t="s">
        <v>31</v>
      </c>
      <c r="Y20" s="229" t="s">
        <v>108</v>
      </c>
      <c r="Z20" s="152">
        <f t="shared" si="1"/>
        <v>0</v>
      </c>
      <c r="AA20" s="152">
        <f t="shared" si="2"/>
        <v>0</v>
      </c>
      <c r="AB20" s="152">
        <f t="shared" si="3"/>
        <v>0</v>
      </c>
      <c r="AC20" s="152">
        <f t="shared" si="4"/>
        <v>0</v>
      </c>
      <c r="AD20" s="152">
        <f t="shared" si="5"/>
        <v>0</v>
      </c>
      <c r="AE20" s="152">
        <f t="shared" si="6"/>
        <v>0</v>
      </c>
      <c r="AF20" s="152">
        <f t="shared" si="7"/>
        <v>0</v>
      </c>
      <c r="AG20" s="152">
        <f t="shared" si="8"/>
        <v>0</v>
      </c>
      <c r="AH20" s="152">
        <f t="shared" si="9"/>
        <v>0</v>
      </c>
      <c r="AI20" s="152">
        <f t="shared" si="10"/>
        <v>0</v>
      </c>
      <c r="AJ20" s="152">
        <f t="shared" si="11"/>
        <v>0</v>
      </c>
      <c r="AK20" s="152">
        <f t="shared" si="12"/>
        <v>0</v>
      </c>
      <c r="AL20" s="263">
        <f t="shared" ref="AL20:AL28" si="33">IF(Q20="inférieure à 80°C",1,0)*(IF(P20="OUI",1,0))</f>
        <v>0</v>
      </c>
      <c r="AM20" s="263">
        <f t="shared" ref="AM20:AM81" si="34">IF(R20&lt;50,1,0)</f>
        <v>0</v>
      </c>
      <c r="AN20" s="263">
        <f t="shared" ref="AN20:AN28" si="35">IF(S20="Non concerné",0,IF(S20="Pas disponible",0,1))*IF(P20="OUI",1,0)</f>
        <v>0</v>
      </c>
      <c r="AO20" s="251">
        <f t="shared" ref="AO20:AO81" si="36">SUM(Z20,AC20,AF20,AI20,AL20:AN20)</f>
        <v>0</v>
      </c>
      <c r="AP20" s="153">
        <f t="shared" si="13"/>
        <v>0</v>
      </c>
      <c r="AQ20" s="153" t="str">
        <f t="shared" si="27"/>
        <v>0</v>
      </c>
      <c r="AR20" s="153" t="str">
        <f t="shared" si="28"/>
        <v>0</v>
      </c>
      <c r="AS20" s="153" t="str">
        <f t="shared" si="29"/>
        <v>0</v>
      </c>
      <c r="AT20" s="247">
        <f t="shared" si="30"/>
        <v>1</v>
      </c>
      <c r="AU20" s="247" t="str">
        <f t="shared" si="14"/>
        <v>Faible</v>
      </c>
      <c r="AV20" s="346" t="str">
        <f t="shared" si="15"/>
        <v>NON</v>
      </c>
      <c r="AW20" s="234" t="str">
        <f>IF(CB20&lt;100,"RISQUE MINIME","RISQUE NON FAIBLE")</f>
        <v>RISQUE MINIME</v>
      </c>
      <c r="AX20" s="231" t="str">
        <f>IF(AO20=0,"NON","OUI")</f>
        <v>NON</v>
      </c>
      <c r="AY20" s="351"/>
      <c r="AZ20" s="352" t="s">
        <v>310</v>
      </c>
      <c r="BA20" s="237" t="str">
        <f>IF(AP20=0,"NON","OUI")</f>
        <v>NON</v>
      </c>
      <c r="BB20" s="351"/>
      <c r="BC20" s="351"/>
      <c r="BD20" s="352" t="s">
        <v>310</v>
      </c>
      <c r="BE20" s="237" t="str">
        <f>IF((AQ20+AR20)=3,"YEUX / INGESTION",IF(AQ20="2","YEUX",IF(AR20="1","INGESTION","NON")))</f>
        <v>NON</v>
      </c>
      <c r="BF20" s="351"/>
      <c r="BG20" s="354" t="s">
        <v>310</v>
      </c>
      <c r="BH20" s="154">
        <f>IF(ISNA(VLOOKUP(L20,CMRCLP,4,FALSE)),0,VLOOKUP(L20,CMRCLP,4))</f>
        <v>0</v>
      </c>
      <c r="BI20" s="154">
        <f>IF(ISNA(VLOOKUP(M20,CMRCLP,4,FALSE)),0,VLOOKUP(M20,CMRCLP,4))</f>
        <v>0</v>
      </c>
      <c r="BJ20" s="154">
        <f>IF(ISNA(VLOOKUP(N20,CMRCLP,4,FALSE)),0,VLOOKUP(N20,CMRCLP,4))</f>
        <v>0</v>
      </c>
      <c r="BK20" s="154">
        <f>IF(ISNA(VLOOKUP(O20,CMRCLP,4,FALSE)),0,VLOOKUP(O20,CMRCLP,4))</f>
        <v>0</v>
      </c>
      <c r="BL20" s="154">
        <f>IF(ISNA(VLOOKUP(L20,DANGERCLP,2,FALSE)),1,VLOOKUP(L20,DANGERCLP,2,FALSE))</f>
        <v>1</v>
      </c>
      <c r="BM20" s="154">
        <f>IF(ISNA(VLOOKUP(M20,DANGERCLP,2,FALSE)),1,VLOOKUP(M20,DANGERCLP,2,FALSE))</f>
        <v>1</v>
      </c>
      <c r="BN20" s="154">
        <f>IF(ISNA(VLOOKUP(N20,DANGERCLP,2,FALSE)),1,VLOOKUP(N20,DANGERCLP,2,FALSE))</f>
        <v>1</v>
      </c>
      <c r="BO20" s="154">
        <f>IF(ISNA(VLOOKUP(O20,DANGERCLP,2,FALSE)),1,VLOOKUP(O20,DANGERCLP,2,FALSE))</f>
        <v>1</v>
      </c>
      <c r="BP20" s="154">
        <f>IF(ISNA(VLOOKUP(P20,VLEPON,2)),1,VLOOKUP(P20,VLEPON,2))</f>
        <v>1</v>
      </c>
      <c r="BQ20" s="155">
        <f>T20/MAXA($T$8:$T$463)</f>
        <v>0</v>
      </c>
      <c r="BR20" s="156">
        <f t="shared" si="16"/>
        <v>11</v>
      </c>
      <c r="BS20" s="156">
        <f t="shared" si="17"/>
        <v>11</v>
      </c>
      <c r="BT20" s="157">
        <f t="shared" si="18"/>
        <v>1</v>
      </c>
      <c r="BU20" s="255">
        <f t="shared" si="19"/>
        <v>1</v>
      </c>
      <c r="BV20" s="252">
        <f>IF(ISNA(VLOOKUP((CONCATENATE(U20,V20)),Fréquencess,3,FALSE)),0,VLOOKUP((CONCATENATE(U20,V20)),Fréquencess,3,FALSE))</f>
        <v>1</v>
      </c>
      <c r="BW20" s="247">
        <f t="shared" si="20"/>
        <v>1</v>
      </c>
      <c r="BX20" s="247">
        <f t="shared" si="21"/>
        <v>1</v>
      </c>
      <c r="BY20" s="247">
        <f>IF(ISNA(VLOOKUP(Q20,score_volatilité,2,FALSE)),0,VLOOKUP(Q20,score_volatilité,2,FALSE))</f>
        <v>1</v>
      </c>
      <c r="BZ20" s="247">
        <f>IF(ISNA(VLOOKUP(X20,score_procédé,2,FALSE)),0,VLOOKUP(X20,score_procédé,2,FALSE))</f>
        <v>0.5</v>
      </c>
      <c r="CA20" s="247">
        <f>IF(ISNA(VLOOKUP(Y20,score_protection,2,FALSE)),0,VLOOKUP(Y20,score_protection,2,FALSE))</f>
        <v>1</v>
      </c>
      <c r="CB20" s="252">
        <f t="shared" si="31"/>
        <v>0.5</v>
      </c>
      <c r="CC20" s="154">
        <f>IF(ISNA(VLOOKUP(L20,DANGERARRETE,10,FALSE)),0,VLOOKUP(L20,DANGERARRETE,10,FALSE))</f>
        <v>0</v>
      </c>
      <c r="CD20" s="154">
        <f>IF(ISNA(VLOOKUP(M20,DANGERARRETE,10,FALSE)),0,VLOOKUP(M20,DANGERARRETE,10,FALSE))</f>
        <v>0</v>
      </c>
      <c r="CE20" s="154">
        <f>IF(ISNA(VLOOKUP(N20,DANGERARRETE,10,FALSE)),0,VLOOKUP(N20,DANGERARRETE,10,FALSE))</f>
        <v>0</v>
      </c>
      <c r="CF20" s="154">
        <f>IF(ISNA(VLOOKUP(O20,DANGERARRETE,10,FALSE)),0,VLOOKUP(O20,DANGERARRETE,10,FALSE))</f>
        <v>0</v>
      </c>
      <c r="CG20" s="154">
        <f t="shared" si="22"/>
        <v>0</v>
      </c>
      <c r="CH20" s="296" t="str">
        <f t="shared" si="32"/>
        <v>NON</v>
      </c>
    </row>
    <row r="21" spans="1:248" s="108" customFormat="1" ht="26.5" customHeight="1" x14ac:dyDescent="0.25">
      <c r="A21" s="77">
        <v>14</v>
      </c>
      <c r="B21" s="105"/>
      <c r="C21" s="105"/>
      <c r="D21" s="106"/>
      <c r="E21" s="106"/>
      <c r="F21" s="107"/>
      <c r="G21" s="114" t="s">
        <v>76</v>
      </c>
      <c r="H21" s="114" t="s">
        <v>76</v>
      </c>
      <c r="I21" s="114" t="s">
        <v>76</v>
      </c>
      <c r="J21" s="114" t="s">
        <v>76</v>
      </c>
      <c r="K21" s="114" t="s">
        <v>9</v>
      </c>
      <c r="L21" s="108" t="s">
        <v>8</v>
      </c>
      <c r="M21" s="108" t="s">
        <v>8</v>
      </c>
      <c r="N21" s="97" t="s">
        <v>8</v>
      </c>
      <c r="O21" s="97" t="s">
        <v>8</v>
      </c>
      <c r="P21" s="225" t="s">
        <v>76</v>
      </c>
      <c r="Q21" s="244" t="s">
        <v>34</v>
      </c>
      <c r="R21" s="259" t="s">
        <v>299</v>
      </c>
      <c r="S21" s="265" t="s">
        <v>300</v>
      </c>
      <c r="T21" s="217">
        <v>0</v>
      </c>
      <c r="U21" s="149" t="s">
        <v>58</v>
      </c>
      <c r="V21" s="149" t="s">
        <v>256</v>
      </c>
      <c r="W21" s="150" t="str">
        <f t="shared" si="0"/>
        <v>&lt; 30 mn</v>
      </c>
      <c r="X21" s="151" t="s">
        <v>31</v>
      </c>
      <c r="Y21" s="229" t="s">
        <v>108</v>
      </c>
      <c r="Z21" s="152">
        <f t="shared" si="1"/>
        <v>0</v>
      </c>
      <c r="AA21" s="152">
        <f t="shared" si="2"/>
        <v>0</v>
      </c>
      <c r="AB21" s="152">
        <f t="shared" si="3"/>
        <v>0</v>
      </c>
      <c r="AC21" s="152">
        <f t="shared" si="4"/>
        <v>0</v>
      </c>
      <c r="AD21" s="152">
        <f t="shared" si="5"/>
        <v>0</v>
      </c>
      <c r="AE21" s="152">
        <f t="shared" si="6"/>
        <v>0</v>
      </c>
      <c r="AF21" s="152">
        <f t="shared" si="7"/>
        <v>0</v>
      </c>
      <c r="AG21" s="152">
        <f t="shared" si="8"/>
        <v>0</v>
      </c>
      <c r="AH21" s="152">
        <f t="shared" si="9"/>
        <v>0</v>
      </c>
      <c r="AI21" s="152">
        <f t="shared" si="10"/>
        <v>0</v>
      </c>
      <c r="AJ21" s="152">
        <f t="shared" si="11"/>
        <v>0</v>
      </c>
      <c r="AK21" s="152">
        <f t="shared" si="12"/>
        <v>0</v>
      </c>
      <c r="AL21" s="263">
        <f t="shared" si="33"/>
        <v>0</v>
      </c>
      <c r="AM21" s="263">
        <f t="shared" si="34"/>
        <v>0</v>
      </c>
      <c r="AN21" s="263">
        <f t="shared" si="35"/>
        <v>0</v>
      </c>
      <c r="AO21" s="251">
        <f t="shared" si="36"/>
        <v>0</v>
      </c>
      <c r="AP21" s="153">
        <f t="shared" si="13"/>
        <v>0</v>
      </c>
      <c r="AQ21" s="153" t="str">
        <f t="shared" si="27"/>
        <v>0</v>
      </c>
      <c r="AR21" s="153" t="str">
        <f t="shared" si="28"/>
        <v>0</v>
      </c>
      <c r="AS21" s="153" t="str">
        <f t="shared" si="29"/>
        <v>0</v>
      </c>
      <c r="AT21" s="247">
        <f t="shared" si="30"/>
        <v>1</v>
      </c>
      <c r="AU21" s="247" t="str">
        <f t="shared" si="14"/>
        <v>Faible</v>
      </c>
      <c r="AV21" s="346" t="str">
        <f t="shared" si="15"/>
        <v>NON</v>
      </c>
      <c r="AW21" s="234" t="str">
        <f>IF(CB21&lt;100,"RISQUE MINIME","RISQUE NON FAIBLE")</f>
        <v>RISQUE MINIME</v>
      </c>
      <c r="AX21" s="231" t="str">
        <f>IF(AO21=0,"NON","OUI")</f>
        <v>NON</v>
      </c>
      <c r="AY21" s="351"/>
      <c r="AZ21" s="352" t="s">
        <v>310</v>
      </c>
      <c r="BA21" s="237" t="str">
        <f>IF(AP21=0,"NON","OUI")</f>
        <v>NON</v>
      </c>
      <c r="BB21" s="351"/>
      <c r="BC21" s="351"/>
      <c r="BD21" s="352" t="s">
        <v>310</v>
      </c>
      <c r="BE21" s="237" t="str">
        <f>IF((AQ21+AR21)=3,"YEUX / INGESTION",IF(AQ21="2","YEUX",IF(AR21="1","INGESTION","NON")))</f>
        <v>NON</v>
      </c>
      <c r="BF21" s="351"/>
      <c r="BG21" s="354" t="s">
        <v>310</v>
      </c>
      <c r="BH21" s="154">
        <f>IF(ISNA(VLOOKUP(L21,CMRCLP,4,FALSE)),0,VLOOKUP(L21,CMRCLP,4))</f>
        <v>0</v>
      </c>
      <c r="BI21" s="154">
        <f>IF(ISNA(VLOOKUP(M21,CMRCLP,4,FALSE)),0,VLOOKUP(M21,CMRCLP,4))</f>
        <v>0</v>
      </c>
      <c r="BJ21" s="154">
        <f>IF(ISNA(VLOOKUP(N21,CMRCLP,4,FALSE)),0,VLOOKUP(N21,CMRCLP,4))</f>
        <v>0</v>
      </c>
      <c r="BK21" s="154">
        <f>IF(ISNA(VLOOKUP(O21,CMRCLP,4,FALSE)),0,VLOOKUP(O21,CMRCLP,4))</f>
        <v>0</v>
      </c>
      <c r="BL21" s="154">
        <f>IF(ISNA(VLOOKUP(L21,DANGERCLP,2,FALSE)),1,VLOOKUP(L21,DANGERCLP,2,FALSE))</f>
        <v>1</v>
      </c>
      <c r="BM21" s="154">
        <f>IF(ISNA(VLOOKUP(M21,DANGERCLP,2,FALSE)),1,VLOOKUP(M21,DANGERCLP,2,FALSE))</f>
        <v>1</v>
      </c>
      <c r="BN21" s="154">
        <f>IF(ISNA(VLOOKUP(N21,DANGERCLP,2,FALSE)),1,VLOOKUP(N21,DANGERCLP,2,FALSE))</f>
        <v>1</v>
      </c>
      <c r="BO21" s="154">
        <f>IF(ISNA(VLOOKUP(O21,DANGERCLP,2,FALSE)),1,VLOOKUP(O21,DANGERCLP,2,FALSE))</f>
        <v>1</v>
      </c>
      <c r="BP21" s="154">
        <f>IF(ISNA(VLOOKUP(P21,VLEPON,2)),1,VLOOKUP(P21,VLEPON,2))</f>
        <v>1</v>
      </c>
      <c r="BQ21" s="155">
        <f>T21/MAXA($T$8:$T$463)</f>
        <v>0</v>
      </c>
      <c r="BR21" s="156">
        <f t="shared" si="16"/>
        <v>11</v>
      </c>
      <c r="BS21" s="156">
        <f t="shared" si="17"/>
        <v>11</v>
      </c>
      <c r="BT21" s="157">
        <f t="shared" si="18"/>
        <v>1</v>
      </c>
      <c r="BU21" s="255">
        <f t="shared" si="19"/>
        <v>1</v>
      </c>
      <c r="BV21" s="252">
        <f>IF(ISNA(VLOOKUP((CONCATENATE(U21,V21)),Fréquencess,3,FALSE)),0,VLOOKUP((CONCATENATE(U21,V21)),Fréquencess,3,FALSE))</f>
        <v>1</v>
      </c>
      <c r="BW21" s="247">
        <f t="shared" si="20"/>
        <v>1</v>
      </c>
      <c r="BX21" s="247">
        <f t="shared" si="21"/>
        <v>1</v>
      </c>
      <c r="BY21" s="247">
        <f>IF(ISNA(VLOOKUP(Q21,score_volatilité,2,FALSE)),0,VLOOKUP(Q21,score_volatilité,2,FALSE))</f>
        <v>1</v>
      </c>
      <c r="BZ21" s="247">
        <f>IF(ISNA(VLOOKUP(X21,score_procédé,2,FALSE)),0,VLOOKUP(X21,score_procédé,2,FALSE))</f>
        <v>0.5</v>
      </c>
      <c r="CA21" s="247">
        <f>IF(ISNA(VLOOKUP(Y21,score_protection,2,FALSE)),0,VLOOKUP(Y21,score_protection,2,FALSE))</f>
        <v>1</v>
      </c>
      <c r="CB21" s="252">
        <f t="shared" si="31"/>
        <v>0.5</v>
      </c>
      <c r="CC21" s="154">
        <f>IF(ISNA(VLOOKUP(L21,DANGERARRETE,10,FALSE)),0,VLOOKUP(L21,DANGERARRETE,10,FALSE))</f>
        <v>0</v>
      </c>
      <c r="CD21" s="154">
        <f>IF(ISNA(VLOOKUP(M21,DANGERARRETE,10,FALSE)),0,VLOOKUP(M21,DANGERARRETE,10,FALSE))</f>
        <v>0</v>
      </c>
      <c r="CE21" s="154">
        <f>IF(ISNA(VLOOKUP(N21,DANGERARRETE,10,FALSE)),0,VLOOKUP(N21,DANGERARRETE,10,FALSE))</f>
        <v>0</v>
      </c>
      <c r="CF21" s="154">
        <f>IF(ISNA(VLOOKUP(O21,DANGERARRETE,10,FALSE)),0,VLOOKUP(O21,DANGERARRETE,10,FALSE))</f>
        <v>0</v>
      </c>
      <c r="CG21" s="154">
        <f t="shared" si="22"/>
        <v>0</v>
      </c>
      <c r="CH21" s="296" t="str">
        <f t="shared" si="32"/>
        <v>NON</v>
      </c>
    </row>
    <row r="22" spans="1:248" s="108" customFormat="1" ht="26.5" customHeight="1" x14ac:dyDescent="0.25">
      <c r="A22" s="77">
        <v>15</v>
      </c>
      <c r="B22" s="105"/>
      <c r="C22" s="105"/>
      <c r="D22" s="106"/>
      <c r="E22" s="106"/>
      <c r="F22" s="107"/>
      <c r="G22" s="114" t="s">
        <v>76</v>
      </c>
      <c r="H22" s="114" t="s">
        <v>76</v>
      </c>
      <c r="I22" s="114" t="s">
        <v>76</v>
      </c>
      <c r="J22" s="114" t="s">
        <v>76</v>
      </c>
      <c r="K22" s="114" t="s">
        <v>9</v>
      </c>
      <c r="L22" s="108" t="s">
        <v>8</v>
      </c>
      <c r="M22" s="108" t="s">
        <v>8</v>
      </c>
      <c r="N22" s="97" t="s">
        <v>8</v>
      </c>
      <c r="O22" s="97" t="s">
        <v>8</v>
      </c>
      <c r="P22" s="225" t="s">
        <v>76</v>
      </c>
      <c r="Q22" s="244" t="s">
        <v>34</v>
      </c>
      <c r="R22" s="259" t="s">
        <v>299</v>
      </c>
      <c r="S22" s="265" t="s">
        <v>300</v>
      </c>
      <c r="T22" s="217">
        <v>0</v>
      </c>
      <c r="U22" s="149" t="s">
        <v>58</v>
      </c>
      <c r="V22" s="149" t="s">
        <v>256</v>
      </c>
      <c r="W22" s="150" t="str">
        <f t="shared" si="0"/>
        <v>&lt; 30 mn</v>
      </c>
      <c r="X22" s="151" t="s">
        <v>31</v>
      </c>
      <c r="Y22" s="229" t="s">
        <v>108</v>
      </c>
      <c r="Z22" s="152">
        <f t="shared" si="1"/>
        <v>0</v>
      </c>
      <c r="AA22" s="152">
        <f t="shared" si="2"/>
        <v>0</v>
      </c>
      <c r="AB22" s="152">
        <f t="shared" si="3"/>
        <v>0</v>
      </c>
      <c r="AC22" s="152">
        <f t="shared" si="4"/>
        <v>0</v>
      </c>
      <c r="AD22" s="152">
        <f t="shared" si="5"/>
        <v>0</v>
      </c>
      <c r="AE22" s="152">
        <f t="shared" si="6"/>
        <v>0</v>
      </c>
      <c r="AF22" s="152">
        <f t="shared" si="7"/>
        <v>0</v>
      </c>
      <c r="AG22" s="152">
        <f t="shared" si="8"/>
        <v>0</v>
      </c>
      <c r="AH22" s="152">
        <f t="shared" si="9"/>
        <v>0</v>
      </c>
      <c r="AI22" s="152">
        <f t="shared" si="10"/>
        <v>0</v>
      </c>
      <c r="AJ22" s="152">
        <f t="shared" si="11"/>
        <v>0</v>
      </c>
      <c r="AK22" s="152">
        <f t="shared" si="12"/>
        <v>0</v>
      </c>
      <c r="AL22" s="263">
        <f t="shared" si="33"/>
        <v>0</v>
      </c>
      <c r="AM22" s="263">
        <f t="shared" si="34"/>
        <v>0</v>
      </c>
      <c r="AN22" s="263">
        <f t="shared" si="35"/>
        <v>0</v>
      </c>
      <c r="AO22" s="251">
        <f t="shared" si="36"/>
        <v>0</v>
      </c>
      <c r="AP22" s="153">
        <f t="shared" si="13"/>
        <v>0</v>
      </c>
      <c r="AQ22" s="153" t="str">
        <f t="shared" si="27"/>
        <v>0</v>
      </c>
      <c r="AR22" s="153" t="str">
        <f t="shared" si="28"/>
        <v>0</v>
      </c>
      <c r="AS22" s="153" t="str">
        <f t="shared" si="29"/>
        <v>0</v>
      </c>
      <c r="AT22" s="247">
        <f t="shared" si="30"/>
        <v>1</v>
      </c>
      <c r="AU22" s="247" t="str">
        <f t="shared" si="14"/>
        <v>Faible</v>
      </c>
      <c r="AV22" s="346" t="str">
        <f t="shared" si="15"/>
        <v>NON</v>
      </c>
      <c r="AW22" s="234" t="str">
        <f>IF(CB22&lt;100,"RISQUE MINIME","RISQUE NON FAIBLE")</f>
        <v>RISQUE MINIME</v>
      </c>
      <c r="AX22" s="231" t="str">
        <f>IF(AO22=0,"NON","OUI")</f>
        <v>NON</v>
      </c>
      <c r="AY22" s="351"/>
      <c r="AZ22" s="352" t="s">
        <v>310</v>
      </c>
      <c r="BA22" s="237" t="str">
        <f>IF(AP22=0,"NON","OUI")</f>
        <v>NON</v>
      </c>
      <c r="BB22" s="351"/>
      <c r="BC22" s="351"/>
      <c r="BD22" s="352" t="s">
        <v>310</v>
      </c>
      <c r="BE22" s="237" t="str">
        <f>IF((AQ22+AR22)=3,"YEUX / INGESTION",IF(AQ22="2","YEUX",IF(AR22="1","INGESTION","NON")))</f>
        <v>NON</v>
      </c>
      <c r="BF22" s="351"/>
      <c r="BG22" s="354" t="s">
        <v>310</v>
      </c>
      <c r="BH22" s="154">
        <f>IF(ISNA(VLOOKUP(L22,CMRCLP,4,FALSE)),0,VLOOKUP(L22,CMRCLP,4))</f>
        <v>0</v>
      </c>
      <c r="BI22" s="154">
        <f>IF(ISNA(VLOOKUP(M22,CMRCLP,4,FALSE)),0,VLOOKUP(M22,CMRCLP,4))</f>
        <v>0</v>
      </c>
      <c r="BJ22" s="154">
        <f>IF(ISNA(VLOOKUP(N22,CMRCLP,4,FALSE)),0,VLOOKUP(N22,CMRCLP,4))</f>
        <v>0</v>
      </c>
      <c r="BK22" s="154">
        <f>IF(ISNA(VLOOKUP(O22,CMRCLP,4,FALSE)),0,VLOOKUP(O22,CMRCLP,4))</f>
        <v>0</v>
      </c>
      <c r="BL22" s="154">
        <f>IF(ISNA(VLOOKUP(L22,DANGERCLP,2,FALSE)),1,VLOOKUP(L22,DANGERCLP,2,FALSE))</f>
        <v>1</v>
      </c>
      <c r="BM22" s="154">
        <f>IF(ISNA(VLOOKUP(M22,DANGERCLP,2,FALSE)),1,VLOOKUP(M22,DANGERCLP,2,FALSE))</f>
        <v>1</v>
      </c>
      <c r="BN22" s="154">
        <f>IF(ISNA(VLOOKUP(N22,DANGERCLP,2,FALSE)),1,VLOOKUP(N22,DANGERCLP,2,FALSE))</f>
        <v>1</v>
      </c>
      <c r="BO22" s="154">
        <f>IF(ISNA(VLOOKUP(O22,DANGERCLP,2,FALSE)),1,VLOOKUP(O22,DANGERCLP,2,FALSE))</f>
        <v>1</v>
      </c>
      <c r="BP22" s="154">
        <f>IF(ISNA(VLOOKUP(P22,VLEPON,2)),1,VLOOKUP(P22,VLEPON,2))</f>
        <v>1</v>
      </c>
      <c r="BQ22" s="155">
        <f>T22/MAXA($T$8:$T$463)</f>
        <v>0</v>
      </c>
      <c r="BR22" s="156">
        <f t="shared" si="16"/>
        <v>11</v>
      </c>
      <c r="BS22" s="156">
        <f t="shared" si="17"/>
        <v>11</v>
      </c>
      <c r="BT22" s="157">
        <f t="shared" si="18"/>
        <v>1</v>
      </c>
      <c r="BU22" s="255">
        <f t="shared" si="19"/>
        <v>1</v>
      </c>
      <c r="BV22" s="252">
        <f>IF(ISNA(VLOOKUP((CONCATENATE(U22,V22)),Fréquencess,3,FALSE)),0,VLOOKUP((CONCATENATE(U22,V22)),Fréquencess,3,FALSE))</f>
        <v>1</v>
      </c>
      <c r="BW22" s="247">
        <f t="shared" si="20"/>
        <v>1</v>
      </c>
      <c r="BX22" s="247">
        <f t="shared" si="21"/>
        <v>1</v>
      </c>
      <c r="BY22" s="247">
        <f>IF(ISNA(VLOOKUP(Q22,score_volatilité,2,FALSE)),0,VLOOKUP(Q22,score_volatilité,2,FALSE))</f>
        <v>1</v>
      </c>
      <c r="BZ22" s="247">
        <f>IF(ISNA(VLOOKUP(X22,score_procédé,2,FALSE)),0,VLOOKUP(X22,score_procédé,2,FALSE))</f>
        <v>0.5</v>
      </c>
      <c r="CA22" s="247">
        <f>IF(ISNA(VLOOKUP(Y22,score_protection,2,FALSE)),0,VLOOKUP(Y22,score_protection,2,FALSE))</f>
        <v>1</v>
      </c>
      <c r="CB22" s="252">
        <f>BX22*BY22*BZ22*CA22</f>
        <v>0.5</v>
      </c>
      <c r="CC22" s="154">
        <f>IF(ISNA(VLOOKUP(L22,DANGERARRETE,10,FALSE)),0,VLOOKUP(L22,DANGERARRETE,10,FALSE))</f>
        <v>0</v>
      </c>
      <c r="CD22" s="154">
        <f>IF(ISNA(VLOOKUP(M22,DANGERARRETE,10,FALSE)),0,VLOOKUP(M22,DANGERARRETE,10,FALSE))</f>
        <v>0</v>
      </c>
      <c r="CE22" s="154">
        <f>IF(ISNA(VLOOKUP(N22,DANGERARRETE,10,FALSE)),0,VLOOKUP(N22,DANGERARRETE,10,FALSE))</f>
        <v>0</v>
      </c>
      <c r="CF22" s="154">
        <f>IF(ISNA(VLOOKUP(O22,DANGERARRETE,10,FALSE)),0,VLOOKUP(O22,DANGERARRETE,10,FALSE))</f>
        <v>0</v>
      </c>
      <c r="CG22" s="154">
        <f t="shared" si="22"/>
        <v>0</v>
      </c>
      <c r="CH22" s="296" t="str">
        <f t="shared" si="32"/>
        <v>NON</v>
      </c>
    </row>
    <row r="23" spans="1:248" s="108" customFormat="1" ht="26.5" customHeight="1" x14ac:dyDescent="0.25">
      <c r="A23" s="77">
        <v>16</v>
      </c>
      <c r="B23" s="105"/>
      <c r="C23" s="105"/>
      <c r="D23" s="106"/>
      <c r="E23" s="106"/>
      <c r="F23" s="107"/>
      <c r="G23" s="114" t="s">
        <v>76</v>
      </c>
      <c r="H23" s="114" t="s">
        <v>76</v>
      </c>
      <c r="I23" s="114" t="s">
        <v>76</v>
      </c>
      <c r="J23" s="114" t="s">
        <v>76</v>
      </c>
      <c r="K23" s="114" t="s">
        <v>9</v>
      </c>
      <c r="L23" s="108" t="s">
        <v>8</v>
      </c>
      <c r="M23" s="108" t="s">
        <v>8</v>
      </c>
      <c r="N23" s="108" t="s">
        <v>8</v>
      </c>
      <c r="O23" s="108" t="s">
        <v>8</v>
      </c>
      <c r="P23" s="225" t="s">
        <v>76</v>
      </c>
      <c r="Q23" s="244" t="s">
        <v>34</v>
      </c>
      <c r="R23" s="259" t="s">
        <v>299</v>
      </c>
      <c r="S23" s="265" t="s">
        <v>300</v>
      </c>
      <c r="T23" s="217">
        <v>0</v>
      </c>
      <c r="U23" s="149" t="s">
        <v>58</v>
      </c>
      <c r="V23" s="149" t="s">
        <v>256</v>
      </c>
      <c r="W23" s="150" t="str">
        <f t="shared" si="0"/>
        <v>&lt; 30 mn</v>
      </c>
      <c r="X23" s="151" t="s">
        <v>31</v>
      </c>
      <c r="Y23" s="229" t="s">
        <v>108</v>
      </c>
      <c r="Z23" s="152">
        <f t="shared" si="1"/>
        <v>0</v>
      </c>
      <c r="AA23" s="152">
        <f t="shared" si="2"/>
        <v>0</v>
      </c>
      <c r="AB23" s="152">
        <f t="shared" si="3"/>
        <v>0</v>
      </c>
      <c r="AC23" s="152">
        <f t="shared" si="4"/>
        <v>0</v>
      </c>
      <c r="AD23" s="152">
        <f t="shared" si="5"/>
        <v>0</v>
      </c>
      <c r="AE23" s="152">
        <f t="shared" si="6"/>
        <v>0</v>
      </c>
      <c r="AF23" s="152">
        <f t="shared" si="7"/>
        <v>0</v>
      </c>
      <c r="AG23" s="152">
        <f t="shared" si="8"/>
        <v>0</v>
      </c>
      <c r="AH23" s="152">
        <f t="shared" si="9"/>
        <v>0</v>
      </c>
      <c r="AI23" s="152">
        <f t="shared" si="10"/>
        <v>0</v>
      </c>
      <c r="AJ23" s="152">
        <f t="shared" si="11"/>
        <v>0</v>
      </c>
      <c r="AK23" s="152">
        <f t="shared" si="12"/>
        <v>0</v>
      </c>
      <c r="AL23" s="263">
        <f t="shared" ref="AL23:AL27" si="37">IF(Q23="inférieure à 80°C",1,0)</f>
        <v>0</v>
      </c>
      <c r="AM23" s="263">
        <f t="shared" si="34"/>
        <v>0</v>
      </c>
      <c r="AN23" s="263">
        <f t="shared" ref="AN23:AN27" si="38">IF(S23="Non concerné",0,IF(S23="Pas disponible",0,1))</f>
        <v>0</v>
      </c>
      <c r="AO23" s="251">
        <f t="shared" si="36"/>
        <v>0</v>
      </c>
      <c r="AP23" s="153">
        <f t="shared" si="13"/>
        <v>0</v>
      </c>
      <c r="AQ23" s="153" t="str">
        <f t="shared" si="27"/>
        <v>0</v>
      </c>
      <c r="AR23" s="153" t="str">
        <f t="shared" si="28"/>
        <v>0</v>
      </c>
      <c r="AS23" s="153" t="str">
        <f t="shared" si="29"/>
        <v>0</v>
      </c>
      <c r="AT23" s="247">
        <f t="shared" si="30"/>
        <v>1</v>
      </c>
      <c r="AU23" s="247" t="str">
        <f t="shared" si="14"/>
        <v>Faible</v>
      </c>
      <c r="AV23" s="346" t="str">
        <f t="shared" si="15"/>
        <v>NON</v>
      </c>
      <c r="AW23" s="234" t="str">
        <f>IF(CB23&lt;100,"RISQUE MINIME","RISQUE NON FAIBLE")</f>
        <v>RISQUE MINIME</v>
      </c>
      <c r="AX23" s="231" t="str">
        <f>IF(AO23=0,"NON","OUI")</f>
        <v>NON</v>
      </c>
      <c r="AY23" s="351"/>
      <c r="AZ23" s="352" t="s">
        <v>310</v>
      </c>
      <c r="BA23" s="237" t="str">
        <f>IF(AP23=0,"NON","OUI")</f>
        <v>NON</v>
      </c>
      <c r="BB23" s="351"/>
      <c r="BC23" s="351"/>
      <c r="BD23" s="352" t="s">
        <v>310</v>
      </c>
      <c r="BE23" s="237" t="str">
        <f>IF((AQ23+AR23)=3,"YEUX / INGESTION",IF(AQ23="2","YEUX",IF(AR23="1","INGESTION","NON")))</f>
        <v>NON</v>
      </c>
      <c r="BF23" s="351"/>
      <c r="BG23" s="354" t="s">
        <v>310</v>
      </c>
      <c r="BH23" s="154">
        <f>IF(ISNA(VLOOKUP(L23,CMRCLP,4,FALSE)),0,VLOOKUP(L23,CMRCLP,4))</f>
        <v>0</v>
      </c>
      <c r="BI23" s="154">
        <f>IF(ISNA(VLOOKUP(M23,CMRCLP,4,FALSE)),0,VLOOKUP(M23,CMRCLP,4))</f>
        <v>0</v>
      </c>
      <c r="BJ23" s="154">
        <f>IF(ISNA(VLOOKUP(N23,CMRCLP,4,FALSE)),0,VLOOKUP(N23,CMRCLP,4))</f>
        <v>0</v>
      </c>
      <c r="BK23" s="154">
        <f>IF(ISNA(VLOOKUP(O23,CMRCLP,4,FALSE)),0,VLOOKUP(O23,CMRCLP,4))</f>
        <v>0</v>
      </c>
      <c r="BL23" s="154">
        <f>IF(ISNA(VLOOKUP(L23,DANGERCLP,2,FALSE)),1,VLOOKUP(L23,DANGERCLP,2,FALSE))</f>
        <v>1</v>
      </c>
      <c r="BM23" s="154">
        <f>IF(ISNA(VLOOKUP(M23,DANGERCLP,2,FALSE)),1,VLOOKUP(M23,DANGERCLP,2,FALSE))</f>
        <v>1</v>
      </c>
      <c r="BN23" s="154">
        <f>IF(ISNA(VLOOKUP(N23,DANGERCLP,2,FALSE)),1,VLOOKUP(N23,DANGERCLP,2,FALSE))</f>
        <v>1</v>
      </c>
      <c r="BO23" s="154">
        <f>IF(ISNA(VLOOKUP(O23,DANGERCLP,2,FALSE)),1,VLOOKUP(O23,DANGERCLP,2,FALSE))</f>
        <v>1</v>
      </c>
      <c r="BP23" s="154">
        <f>IF(ISNA(VLOOKUP(P23,VLEPON,2)),1,VLOOKUP(P23,VLEPON,2))</f>
        <v>1</v>
      </c>
      <c r="BQ23" s="155">
        <f>T23/MAXA($T$8:$T$463)</f>
        <v>0</v>
      </c>
      <c r="BR23" s="156">
        <f t="shared" si="16"/>
        <v>11</v>
      </c>
      <c r="BS23" s="156">
        <f t="shared" si="17"/>
        <v>11</v>
      </c>
      <c r="BT23" s="157">
        <f t="shared" si="18"/>
        <v>1</v>
      </c>
      <c r="BU23" s="255">
        <f t="shared" si="19"/>
        <v>1</v>
      </c>
      <c r="BV23" s="252">
        <f>IF(ISNA(VLOOKUP((CONCATENATE(U23,V23)),Fréquencess,3,FALSE)),0,VLOOKUP((CONCATENATE(U23,V23)),Fréquencess,3,FALSE))</f>
        <v>1</v>
      </c>
      <c r="BW23" s="247">
        <f t="shared" si="20"/>
        <v>1</v>
      </c>
      <c r="BX23" s="247">
        <f t="shared" si="21"/>
        <v>1</v>
      </c>
      <c r="BY23" s="247">
        <f>IF(ISNA(VLOOKUP(Q23,score_volatilité,2,FALSE)),0,VLOOKUP(Q23,score_volatilité,2,FALSE))</f>
        <v>1</v>
      </c>
      <c r="BZ23" s="247">
        <f>IF(ISNA(VLOOKUP(X23,score_procédé,2,FALSE)),0,VLOOKUP(X23,score_procédé,2,FALSE))</f>
        <v>0.5</v>
      </c>
      <c r="CA23" s="247">
        <f>IF(ISNA(VLOOKUP(Y23,score_protection,2,FALSE)),0,VLOOKUP(Y23,score_protection,2,FALSE))</f>
        <v>1</v>
      </c>
      <c r="CB23" s="252">
        <f t="shared" si="31"/>
        <v>0.5</v>
      </c>
      <c r="CC23" s="154">
        <f>IF(ISNA(VLOOKUP(L23,DANGERARRETE,10,FALSE)),0,VLOOKUP(L23,DANGERARRETE,10,FALSE))</f>
        <v>0</v>
      </c>
      <c r="CD23" s="154">
        <f>IF(ISNA(VLOOKUP(M23,DANGERARRETE,10,FALSE)),0,VLOOKUP(M23,DANGERARRETE,10,FALSE))</f>
        <v>0</v>
      </c>
      <c r="CE23" s="154">
        <f>IF(ISNA(VLOOKUP(N23,DANGERARRETE,10,FALSE)),0,VLOOKUP(N23,DANGERARRETE,10,FALSE))</f>
        <v>0</v>
      </c>
      <c r="CF23" s="154">
        <f>IF(ISNA(VLOOKUP(O23,DANGERARRETE,10,FALSE)),0,VLOOKUP(O23,DANGERARRETE,10,FALSE))</f>
        <v>0</v>
      </c>
      <c r="CG23" s="154">
        <f t="shared" si="22"/>
        <v>0</v>
      </c>
      <c r="CH23" s="296" t="str">
        <f t="shared" si="32"/>
        <v>NON</v>
      </c>
    </row>
    <row r="24" spans="1:248" s="108" customFormat="1" ht="26.5" customHeight="1" x14ac:dyDescent="0.25">
      <c r="A24" s="77">
        <v>17</v>
      </c>
      <c r="B24" s="105"/>
      <c r="C24" s="105"/>
      <c r="D24" s="106"/>
      <c r="E24" s="106"/>
      <c r="F24" s="107"/>
      <c r="G24" s="114" t="s">
        <v>76</v>
      </c>
      <c r="H24" s="114" t="s">
        <v>76</v>
      </c>
      <c r="I24" s="114" t="s">
        <v>76</v>
      </c>
      <c r="J24" s="114" t="s">
        <v>76</v>
      </c>
      <c r="K24" s="114" t="s">
        <v>9</v>
      </c>
      <c r="L24" s="108" t="s">
        <v>8</v>
      </c>
      <c r="M24" s="108" t="s">
        <v>8</v>
      </c>
      <c r="N24" s="108" t="s">
        <v>8</v>
      </c>
      <c r="O24" s="108" t="s">
        <v>8</v>
      </c>
      <c r="P24" s="225" t="s">
        <v>76</v>
      </c>
      <c r="Q24" s="244" t="s">
        <v>34</v>
      </c>
      <c r="R24" s="259" t="s">
        <v>299</v>
      </c>
      <c r="S24" s="265" t="s">
        <v>300</v>
      </c>
      <c r="T24" s="217">
        <v>0</v>
      </c>
      <c r="U24" s="149" t="s">
        <v>58</v>
      </c>
      <c r="V24" s="149" t="s">
        <v>256</v>
      </c>
      <c r="W24" s="150" t="str">
        <f t="shared" si="0"/>
        <v>&lt; 30 mn</v>
      </c>
      <c r="X24" s="151" t="s">
        <v>31</v>
      </c>
      <c r="Y24" s="229" t="s">
        <v>108</v>
      </c>
      <c r="Z24" s="152">
        <f t="shared" si="1"/>
        <v>0</v>
      </c>
      <c r="AA24" s="152">
        <f t="shared" si="2"/>
        <v>0</v>
      </c>
      <c r="AB24" s="152">
        <f t="shared" si="3"/>
        <v>0</v>
      </c>
      <c r="AC24" s="152">
        <f t="shared" si="4"/>
        <v>0</v>
      </c>
      <c r="AD24" s="152">
        <f t="shared" si="5"/>
        <v>0</v>
      </c>
      <c r="AE24" s="152">
        <f t="shared" si="6"/>
        <v>0</v>
      </c>
      <c r="AF24" s="152">
        <f t="shared" si="7"/>
        <v>0</v>
      </c>
      <c r="AG24" s="152">
        <f t="shared" si="8"/>
        <v>0</v>
      </c>
      <c r="AH24" s="152">
        <f t="shared" si="9"/>
        <v>0</v>
      </c>
      <c r="AI24" s="152">
        <f t="shared" si="10"/>
        <v>0</v>
      </c>
      <c r="AJ24" s="152">
        <f t="shared" si="11"/>
        <v>0</v>
      </c>
      <c r="AK24" s="152">
        <f t="shared" si="12"/>
        <v>0</v>
      </c>
      <c r="AL24" s="263">
        <f t="shared" si="37"/>
        <v>0</v>
      </c>
      <c r="AM24" s="263">
        <f t="shared" si="34"/>
        <v>0</v>
      </c>
      <c r="AN24" s="263">
        <f t="shared" si="38"/>
        <v>0</v>
      </c>
      <c r="AO24" s="251">
        <f t="shared" si="36"/>
        <v>0</v>
      </c>
      <c r="AP24" s="153">
        <f t="shared" si="13"/>
        <v>0</v>
      </c>
      <c r="AQ24" s="153" t="str">
        <f t="shared" si="27"/>
        <v>0</v>
      </c>
      <c r="AR24" s="153" t="str">
        <f t="shared" si="28"/>
        <v>0</v>
      </c>
      <c r="AS24" s="153" t="str">
        <f t="shared" si="29"/>
        <v>0</v>
      </c>
      <c r="AT24" s="247">
        <f t="shared" si="30"/>
        <v>1</v>
      </c>
      <c r="AU24" s="247" t="str">
        <f t="shared" si="14"/>
        <v>Faible</v>
      </c>
      <c r="AV24" s="346" t="str">
        <f t="shared" si="15"/>
        <v>NON</v>
      </c>
      <c r="AW24" s="234" t="str">
        <f>IF(CB24&lt;100,"RISQUE MINIME","RISQUE NON FAIBLE")</f>
        <v>RISQUE MINIME</v>
      </c>
      <c r="AX24" s="231" t="str">
        <f>IF(AO24=0,"NON","OUI")</f>
        <v>NON</v>
      </c>
      <c r="AY24" s="351"/>
      <c r="AZ24" s="352" t="s">
        <v>310</v>
      </c>
      <c r="BA24" s="237" t="str">
        <f>IF(AP24=0,"NON","OUI")</f>
        <v>NON</v>
      </c>
      <c r="BB24" s="351"/>
      <c r="BC24" s="351"/>
      <c r="BD24" s="352" t="s">
        <v>310</v>
      </c>
      <c r="BE24" s="237" t="str">
        <f>IF((AQ24+AR24)=3,"YEUX / INGESTION",IF(AQ24="2","YEUX",IF(AR24="1","INGESTION","NON")))</f>
        <v>NON</v>
      </c>
      <c r="BF24" s="351"/>
      <c r="BG24" s="354" t="s">
        <v>310</v>
      </c>
      <c r="BH24" s="154">
        <f>IF(ISNA(VLOOKUP(L24,CMRCLP,4,FALSE)),0,VLOOKUP(L24,CMRCLP,4))</f>
        <v>0</v>
      </c>
      <c r="BI24" s="154">
        <f>IF(ISNA(VLOOKUP(M24,CMRCLP,4,FALSE)),0,VLOOKUP(M24,CMRCLP,4))</f>
        <v>0</v>
      </c>
      <c r="BJ24" s="154">
        <f>IF(ISNA(VLOOKUP(N24,CMRCLP,4,FALSE)),0,VLOOKUP(N24,CMRCLP,4))</f>
        <v>0</v>
      </c>
      <c r="BK24" s="154">
        <f>IF(ISNA(VLOOKUP(O24,CMRCLP,4,FALSE)),0,VLOOKUP(O24,CMRCLP,4))</f>
        <v>0</v>
      </c>
      <c r="BL24" s="154">
        <f>IF(ISNA(VLOOKUP(L24,DANGERCLP,2,FALSE)),1,VLOOKUP(L24,DANGERCLP,2,FALSE))</f>
        <v>1</v>
      </c>
      <c r="BM24" s="154">
        <f>IF(ISNA(VLOOKUP(M24,DANGERCLP,2,FALSE)),1,VLOOKUP(M24,DANGERCLP,2,FALSE))</f>
        <v>1</v>
      </c>
      <c r="BN24" s="154">
        <f>IF(ISNA(VLOOKUP(N24,DANGERCLP,2,FALSE)),1,VLOOKUP(N24,DANGERCLP,2,FALSE))</f>
        <v>1</v>
      </c>
      <c r="BO24" s="154">
        <f>IF(ISNA(VLOOKUP(O24,DANGERCLP,2,FALSE)),1,VLOOKUP(O24,DANGERCLP,2,FALSE))</f>
        <v>1</v>
      </c>
      <c r="BP24" s="154">
        <f>IF(ISNA(VLOOKUP(P24,VLEPON,2)),1,VLOOKUP(P24,VLEPON,2))</f>
        <v>1</v>
      </c>
      <c r="BQ24" s="155">
        <f>T24/MAXA($T$8:$T$463)</f>
        <v>0</v>
      </c>
      <c r="BR24" s="156">
        <f t="shared" si="16"/>
        <v>11</v>
      </c>
      <c r="BS24" s="156">
        <f t="shared" si="17"/>
        <v>11</v>
      </c>
      <c r="BT24" s="157">
        <f t="shared" si="18"/>
        <v>1</v>
      </c>
      <c r="BU24" s="255">
        <f t="shared" si="19"/>
        <v>1</v>
      </c>
      <c r="BV24" s="252">
        <f>IF(ISNA(VLOOKUP((CONCATENATE(U24,V24)),Fréquencess,3,FALSE)),0,VLOOKUP((CONCATENATE(U24,V24)),Fréquencess,3,FALSE))</f>
        <v>1</v>
      </c>
      <c r="BW24" s="247">
        <f t="shared" si="20"/>
        <v>1</v>
      </c>
      <c r="BX24" s="247">
        <f t="shared" si="21"/>
        <v>1</v>
      </c>
      <c r="BY24" s="247">
        <f>IF(ISNA(VLOOKUP(Q24,score_volatilité,2,FALSE)),0,VLOOKUP(Q24,score_volatilité,2,FALSE))</f>
        <v>1</v>
      </c>
      <c r="BZ24" s="247">
        <f>IF(ISNA(VLOOKUP(X24,score_procédé,2,FALSE)),0,VLOOKUP(X24,score_procédé,2,FALSE))</f>
        <v>0.5</v>
      </c>
      <c r="CA24" s="247">
        <f>IF(ISNA(VLOOKUP(Y24,score_protection,2,FALSE)),0,VLOOKUP(Y24,score_protection,2,FALSE))</f>
        <v>1</v>
      </c>
      <c r="CB24" s="252">
        <f t="shared" si="31"/>
        <v>0.5</v>
      </c>
      <c r="CC24" s="154">
        <f>IF(ISNA(VLOOKUP(L24,DANGERARRETE,10,FALSE)),0,VLOOKUP(L24,DANGERARRETE,10,FALSE))</f>
        <v>0</v>
      </c>
      <c r="CD24" s="154">
        <f>IF(ISNA(VLOOKUP(M24,DANGERARRETE,10,FALSE)),0,VLOOKUP(M24,DANGERARRETE,10,FALSE))</f>
        <v>0</v>
      </c>
      <c r="CE24" s="154">
        <f>IF(ISNA(VLOOKUP(N24,DANGERARRETE,10,FALSE)),0,VLOOKUP(N24,DANGERARRETE,10,FALSE))</f>
        <v>0</v>
      </c>
      <c r="CF24" s="154">
        <f>IF(ISNA(VLOOKUP(O24,DANGERARRETE,10,FALSE)),0,VLOOKUP(O24,DANGERARRETE,10,FALSE))</f>
        <v>0</v>
      </c>
      <c r="CG24" s="154">
        <f t="shared" si="22"/>
        <v>0</v>
      </c>
      <c r="CH24" s="296" t="str">
        <f t="shared" si="32"/>
        <v>NON</v>
      </c>
    </row>
    <row r="25" spans="1:248" s="108" customFormat="1" ht="26.5" customHeight="1" x14ac:dyDescent="0.25">
      <c r="A25" s="77">
        <v>18</v>
      </c>
      <c r="B25" s="105"/>
      <c r="C25" s="105"/>
      <c r="D25" s="106"/>
      <c r="E25" s="106"/>
      <c r="F25" s="107"/>
      <c r="G25" s="114" t="s">
        <v>76</v>
      </c>
      <c r="H25" s="114" t="s">
        <v>76</v>
      </c>
      <c r="I25" s="114" t="s">
        <v>76</v>
      </c>
      <c r="J25" s="114" t="s">
        <v>76</v>
      </c>
      <c r="K25" s="114" t="s">
        <v>9</v>
      </c>
      <c r="L25" s="108" t="s">
        <v>8</v>
      </c>
      <c r="M25" s="108" t="s">
        <v>8</v>
      </c>
      <c r="N25" s="108" t="s">
        <v>8</v>
      </c>
      <c r="O25" s="108" t="s">
        <v>8</v>
      </c>
      <c r="P25" s="225" t="s">
        <v>76</v>
      </c>
      <c r="Q25" s="244" t="s">
        <v>34</v>
      </c>
      <c r="R25" s="259" t="s">
        <v>299</v>
      </c>
      <c r="S25" s="265" t="s">
        <v>300</v>
      </c>
      <c r="T25" s="217">
        <v>0</v>
      </c>
      <c r="U25" s="149" t="s">
        <v>58</v>
      </c>
      <c r="V25" s="149" t="s">
        <v>256</v>
      </c>
      <c r="W25" s="150" t="str">
        <f t="shared" si="0"/>
        <v>&lt; 30 mn</v>
      </c>
      <c r="X25" s="151" t="s">
        <v>31</v>
      </c>
      <c r="Y25" s="229" t="s">
        <v>108</v>
      </c>
      <c r="Z25" s="152">
        <f t="shared" si="1"/>
        <v>0</v>
      </c>
      <c r="AA25" s="152">
        <f t="shared" si="2"/>
        <v>0</v>
      </c>
      <c r="AB25" s="152">
        <f t="shared" si="3"/>
        <v>0</v>
      </c>
      <c r="AC25" s="152">
        <f t="shared" si="4"/>
        <v>0</v>
      </c>
      <c r="AD25" s="152">
        <f t="shared" si="5"/>
        <v>0</v>
      </c>
      <c r="AE25" s="152">
        <f t="shared" si="6"/>
        <v>0</v>
      </c>
      <c r="AF25" s="152">
        <f t="shared" si="7"/>
        <v>0</v>
      </c>
      <c r="AG25" s="152">
        <f t="shared" si="8"/>
        <v>0</v>
      </c>
      <c r="AH25" s="152">
        <f t="shared" si="9"/>
        <v>0</v>
      </c>
      <c r="AI25" s="152">
        <f t="shared" si="10"/>
        <v>0</v>
      </c>
      <c r="AJ25" s="152">
        <f t="shared" si="11"/>
        <v>0</v>
      </c>
      <c r="AK25" s="152">
        <f t="shared" si="12"/>
        <v>0</v>
      </c>
      <c r="AL25" s="263">
        <f t="shared" si="37"/>
        <v>0</v>
      </c>
      <c r="AM25" s="263">
        <f t="shared" si="34"/>
        <v>0</v>
      </c>
      <c r="AN25" s="263">
        <f t="shared" si="38"/>
        <v>0</v>
      </c>
      <c r="AO25" s="251">
        <f t="shared" si="36"/>
        <v>0</v>
      </c>
      <c r="AP25" s="153">
        <f t="shared" si="13"/>
        <v>0</v>
      </c>
      <c r="AQ25" s="153" t="str">
        <f t="shared" si="27"/>
        <v>0</v>
      </c>
      <c r="AR25" s="153" t="str">
        <f t="shared" si="28"/>
        <v>0</v>
      </c>
      <c r="AS25" s="153" t="str">
        <f t="shared" si="29"/>
        <v>0</v>
      </c>
      <c r="AT25" s="247">
        <f t="shared" si="30"/>
        <v>1</v>
      </c>
      <c r="AU25" s="247" t="str">
        <f t="shared" si="14"/>
        <v>Faible</v>
      </c>
      <c r="AV25" s="346" t="str">
        <f t="shared" si="15"/>
        <v>NON</v>
      </c>
      <c r="AW25" s="234" t="str">
        <f>IF(CB25&lt;100,"RISQUE MINIME","RISQUE NON FAIBLE")</f>
        <v>RISQUE MINIME</v>
      </c>
      <c r="AX25" s="231" t="str">
        <f>IF(AO25=0,"NON","OUI")</f>
        <v>NON</v>
      </c>
      <c r="AY25" s="351"/>
      <c r="AZ25" s="352" t="s">
        <v>310</v>
      </c>
      <c r="BA25" s="237" t="str">
        <f>IF(AP25=0,"NON","OUI")</f>
        <v>NON</v>
      </c>
      <c r="BB25" s="351"/>
      <c r="BC25" s="351"/>
      <c r="BD25" s="352" t="s">
        <v>310</v>
      </c>
      <c r="BE25" s="237" t="str">
        <f>IF((AQ25+AR25)=3,"YEUX / INGESTION",IF(AQ25="2","YEUX",IF(AR25="1","INGESTION","NON")))</f>
        <v>NON</v>
      </c>
      <c r="BF25" s="351"/>
      <c r="BG25" s="354" t="s">
        <v>310</v>
      </c>
      <c r="BH25" s="154">
        <f>IF(ISNA(VLOOKUP(L25,CMRCLP,4,FALSE)),0,VLOOKUP(L25,CMRCLP,4))</f>
        <v>0</v>
      </c>
      <c r="BI25" s="154">
        <f>IF(ISNA(VLOOKUP(M25,CMRCLP,4,FALSE)),0,VLOOKUP(M25,CMRCLP,4))</f>
        <v>0</v>
      </c>
      <c r="BJ25" s="154">
        <f>IF(ISNA(VLOOKUP(N25,CMRCLP,4,FALSE)),0,VLOOKUP(N25,CMRCLP,4))</f>
        <v>0</v>
      </c>
      <c r="BK25" s="154">
        <f>IF(ISNA(VLOOKUP(O25,CMRCLP,4,FALSE)),0,VLOOKUP(O25,CMRCLP,4))</f>
        <v>0</v>
      </c>
      <c r="BL25" s="154">
        <f>IF(ISNA(VLOOKUP(L25,DANGERCLP,2,FALSE)),1,VLOOKUP(L25,DANGERCLP,2,FALSE))</f>
        <v>1</v>
      </c>
      <c r="BM25" s="154">
        <f>IF(ISNA(VLOOKUP(M25,DANGERCLP,2,FALSE)),1,VLOOKUP(M25,DANGERCLP,2,FALSE))</f>
        <v>1</v>
      </c>
      <c r="BN25" s="154">
        <f>IF(ISNA(VLOOKUP(N25,DANGERCLP,2,FALSE)),1,VLOOKUP(N25,DANGERCLP,2,FALSE))</f>
        <v>1</v>
      </c>
      <c r="BO25" s="154">
        <f>IF(ISNA(VLOOKUP(O25,DANGERCLP,2,FALSE)),1,VLOOKUP(O25,DANGERCLP,2,FALSE))</f>
        <v>1</v>
      </c>
      <c r="BP25" s="154">
        <f>IF(ISNA(VLOOKUP(P25,VLEPON,2)),1,VLOOKUP(P25,VLEPON,2))</f>
        <v>1</v>
      </c>
      <c r="BQ25" s="155">
        <f>T25/MAXA($T$8:$T$463)</f>
        <v>0</v>
      </c>
      <c r="BR25" s="156">
        <f t="shared" si="16"/>
        <v>11</v>
      </c>
      <c r="BS25" s="156">
        <f t="shared" si="17"/>
        <v>11</v>
      </c>
      <c r="BT25" s="157">
        <f t="shared" si="18"/>
        <v>1</v>
      </c>
      <c r="BU25" s="255">
        <f t="shared" si="19"/>
        <v>1</v>
      </c>
      <c r="BV25" s="252">
        <f>IF(ISNA(VLOOKUP((CONCATENATE(U25,V25)),Fréquencess,3,FALSE)),0,VLOOKUP((CONCATENATE(U25,V25)),Fréquencess,3,FALSE))</f>
        <v>1</v>
      </c>
      <c r="BW25" s="247">
        <f t="shared" si="20"/>
        <v>1</v>
      </c>
      <c r="BX25" s="247">
        <f t="shared" si="21"/>
        <v>1</v>
      </c>
      <c r="BY25" s="247">
        <f>IF(ISNA(VLOOKUP(Q25,score_volatilité,2,FALSE)),0,VLOOKUP(Q25,score_volatilité,2,FALSE))</f>
        <v>1</v>
      </c>
      <c r="BZ25" s="247">
        <f>IF(ISNA(VLOOKUP(X25,score_procédé,2,FALSE)),0,VLOOKUP(X25,score_procédé,2,FALSE))</f>
        <v>0.5</v>
      </c>
      <c r="CA25" s="247">
        <f>IF(ISNA(VLOOKUP(Y25,score_protection,2,FALSE)),0,VLOOKUP(Y25,score_protection,2,FALSE))</f>
        <v>1</v>
      </c>
      <c r="CB25" s="252">
        <f t="shared" si="31"/>
        <v>0.5</v>
      </c>
      <c r="CC25" s="154">
        <f>IF(ISNA(VLOOKUP(L25,DANGERARRETE,10,FALSE)),0,VLOOKUP(L25,DANGERARRETE,10,FALSE))</f>
        <v>0</v>
      </c>
      <c r="CD25" s="154">
        <f>IF(ISNA(VLOOKUP(M25,DANGERARRETE,10,FALSE)),0,VLOOKUP(M25,DANGERARRETE,10,FALSE))</f>
        <v>0</v>
      </c>
      <c r="CE25" s="154">
        <f>IF(ISNA(VLOOKUP(N25,DANGERARRETE,10,FALSE)),0,VLOOKUP(N25,DANGERARRETE,10,FALSE))</f>
        <v>0</v>
      </c>
      <c r="CF25" s="154">
        <f>IF(ISNA(VLOOKUP(O25,DANGERARRETE,10,FALSE)),0,VLOOKUP(O25,DANGERARRETE,10,FALSE))</f>
        <v>0</v>
      </c>
      <c r="CG25" s="154">
        <f t="shared" si="22"/>
        <v>0</v>
      </c>
      <c r="CH25" s="296" t="str">
        <f t="shared" si="32"/>
        <v>NON</v>
      </c>
    </row>
    <row r="26" spans="1:248" s="108" customFormat="1" ht="26.5" customHeight="1" x14ac:dyDescent="0.25">
      <c r="A26" s="77">
        <v>19</v>
      </c>
      <c r="B26" s="105"/>
      <c r="C26" s="105"/>
      <c r="D26" s="106"/>
      <c r="E26" s="106"/>
      <c r="F26" s="107"/>
      <c r="G26" s="114" t="s">
        <v>76</v>
      </c>
      <c r="H26" s="114" t="s">
        <v>76</v>
      </c>
      <c r="I26" s="114" t="s">
        <v>76</v>
      </c>
      <c r="J26" s="114" t="s">
        <v>76</v>
      </c>
      <c r="K26" s="114" t="s">
        <v>9</v>
      </c>
      <c r="L26" s="108" t="s">
        <v>8</v>
      </c>
      <c r="M26" s="108" t="s">
        <v>8</v>
      </c>
      <c r="N26" s="108" t="s">
        <v>8</v>
      </c>
      <c r="O26" s="108" t="s">
        <v>8</v>
      </c>
      <c r="P26" s="225" t="s">
        <v>76</v>
      </c>
      <c r="Q26" s="244" t="s">
        <v>34</v>
      </c>
      <c r="R26" s="259" t="s">
        <v>299</v>
      </c>
      <c r="S26" s="265" t="s">
        <v>300</v>
      </c>
      <c r="T26" s="217">
        <v>0</v>
      </c>
      <c r="U26" s="149" t="s">
        <v>58</v>
      </c>
      <c r="V26" s="149" t="s">
        <v>256</v>
      </c>
      <c r="W26" s="150" t="str">
        <f t="shared" si="0"/>
        <v>&lt; 30 mn</v>
      </c>
      <c r="X26" s="151" t="s">
        <v>31</v>
      </c>
      <c r="Y26" s="229" t="s">
        <v>108</v>
      </c>
      <c r="Z26" s="152">
        <f t="shared" si="1"/>
        <v>0</v>
      </c>
      <c r="AA26" s="152">
        <f t="shared" si="2"/>
        <v>0</v>
      </c>
      <c r="AB26" s="152">
        <f t="shared" si="3"/>
        <v>0</v>
      </c>
      <c r="AC26" s="152">
        <f t="shared" si="4"/>
        <v>0</v>
      </c>
      <c r="AD26" s="152">
        <f t="shared" si="5"/>
        <v>0</v>
      </c>
      <c r="AE26" s="152">
        <f t="shared" si="6"/>
        <v>0</v>
      </c>
      <c r="AF26" s="152">
        <f t="shared" si="7"/>
        <v>0</v>
      </c>
      <c r="AG26" s="152">
        <f t="shared" si="8"/>
        <v>0</v>
      </c>
      <c r="AH26" s="152">
        <f t="shared" si="9"/>
        <v>0</v>
      </c>
      <c r="AI26" s="152">
        <f t="shared" si="10"/>
        <v>0</v>
      </c>
      <c r="AJ26" s="152">
        <f t="shared" si="11"/>
        <v>0</v>
      </c>
      <c r="AK26" s="152">
        <f t="shared" si="12"/>
        <v>0</v>
      </c>
      <c r="AL26" s="263">
        <f t="shared" si="37"/>
        <v>0</v>
      </c>
      <c r="AM26" s="263">
        <f t="shared" si="34"/>
        <v>0</v>
      </c>
      <c r="AN26" s="263">
        <f t="shared" si="38"/>
        <v>0</v>
      </c>
      <c r="AO26" s="251">
        <f t="shared" si="36"/>
        <v>0</v>
      </c>
      <c r="AP26" s="153">
        <f t="shared" si="13"/>
        <v>0</v>
      </c>
      <c r="AQ26" s="153" t="str">
        <f t="shared" si="27"/>
        <v>0</v>
      </c>
      <c r="AR26" s="153" t="str">
        <f t="shared" si="28"/>
        <v>0</v>
      </c>
      <c r="AS26" s="153" t="str">
        <f t="shared" si="29"/>
        <v>0</v>
      </c>
      <c r="AT26" s="247">
        <f t="shared" si="30"/>
        <v>1</v>
      </c>
      <c r="AU26" s="247" t="str">
        <f t="shared" si="14"/>
        <v>Faible</v>
      </c>
      <c r="AV26" s="346" t="str">
        <f t="shared" si="15"/>
        <v>NON</v>
      </c>
      <c r="AW26" s="234" t="str">
        <f>IF(CB26&lt;100,"RISQUE MINIME","RISQUE NON FAIBLE")</f>
        <v>RISQUE MINIME</v>
      </c>
      <c r="AX26" s="231" t="str">
        <f>IF(AO26=0,"NON","OUI")</f>
        <v>NON</v>
      </c>
      <c r="AY26" s="351"/>
      <c r="AZ26" s="352" t="s">
        <v>310</v>
      </c>
      <c r="BA26" s="237" t="str">
        <f>IF(AP26=0,"NON","OUI")</f>
        <v>NON</v>
      </c>
      <c r="BB26" s="351"/>
      <c r="BC26" s="351"/>
      <c r="BD26" s="352" t="s">
        <v>310</v>
      </c>
      <c r="BE26" s="237" t="str">
        <f>IF((AQ26+AR26)=3,"YEUX / INGESTION",IF(AQ26="2","YEUX",IF(AR26="1","INGESTION","NON")))</f>
        <v>NON</v>
      </c>
      <c r="BF26" s="351"/>
      <c r="BG26" s="354" t="s">
        <v>310</v>
      </c>
      <c r="BH26" s="154">
        <f>IF(ISNA(VLOOKUP(L26,CMRCLP,4,FALSE)),0,VLOOKUP(L26,CMRCLP,4))</f>
        <v>0</v>
      </c>
      <c r="BI26" s="154">
        <f>IF(ISNA(VLOOKUP(M26,CMRCLP,4,FALSE)),0,VLOOKUP(M26,CMRCLP,4))</f>
        <v>0</v>
      </c>
      <c r="BJ26" s="154">
        <f>IF(ISNA(VLOOKUP(N26,CMRCLP,4,FALSE)),0,VLOOKUP(N26,CMRCLP,4))</f>
        <v>0</v>
      </c>
      <c r="BK26" s="154">
        <f>IF(ISNA(VLOOKUP(O26,CMRCLP,4,FALSE)),0,VLOOKUP(O26,CMRCLP,4))</f>
        <v>0</v>
      </c>
      <c r="BL26" s="154">
        <f>IF(ISNA(VLOOKUP(L26,DANGERCLP,2,FALSE)),1,VLOOKUP(L26,DANGERCLP,2,FALSE))</f>
        <v>1</v>
      </c>
      <c r="BM26" s="154">
        <f>IF(ISNA(VLOOKUP(M26,DANGERCLP,2,FALSE)),1,VLOOKUP(M26,DANGERCLP,2,FALSE))</f>
        <v>1</v>
      </c>
      <c r="BN26" s="154">
        <f>IF(ISNA(VLOOKUP(N26,DANGERCLP,2,FALSE)),1,VLOOKUP(N26,DANGERCLP,2,FALSE))</f>
        <v>1</v>
      </c>
      <c r="BO26" s="154">
        <f>IF(ISNA(VLOOKUP(O26,DANGERCLP,2,FALSE)),1,VLOOKUP(O26,DANGERCLP,2,FALSE))</f>
        <v>1</v>
      </c>
      <c r="BP26" s="154">
        <f>IF(ISNA(VLOOKUP(P26,VLEPON,2)),1,VLOOKUP(P26,VLEPON,2))</f>
        <v>1</v>
      </c>
      <c r="BQ26" s="155">
        <f>T26/MAXA($T$8:$T$463)</f>
        <v>0</v>
      </c>
      <c r="BR26" s="156">
        <f t="shared" si="16"/>
        <v>11</v>
      </c>
      <c r="BS26" s="156">
        <f t="shared" si="17"/>
        <v>11</v>
      </c>
      <c r="BT26" s="157">
        <f t="shared" si="18"/>
        <v>1</v>
      </c>
      <c r="BU26" s="255">
        <f t="shared" si="19"/>
        <v>1</v>
      </c>
      <c r="BV26" s="252">
        <f>IF(ISNA(VLOOKUP((CONCATENATE(U26,V26)),Fréquencess,3,FALSE)),0,VLOOKUP((CONCATENATE(U26,V26)),Fréquencess,3,FALSE))</f>
        <v>1</v>
      </c>
      <c r="BW26" s="247">
        <f t="shared" si="20"/>
        <v>1</v>
      </c>
      <c r="BX26" s="247">
        <f t="shared" si="21"/>
        <v>1</v>
      </c>
      <c r="BY26" s="247">
        <f>IF(ISNA(VLOOKUP(Q26,score_volatilité,2,FALSE)),0,VLOOKUP(Q26,score_volatilité,2,FALSE))</f>
        <v>1</v>
      </c>
      <c r="BZ26" s="247">
        <f>IF(ISNA(VLOOKUP(X26,score_procédé,2,FALSE)),0,VLOOKUP(X26,score_procédé,2,FALSE))</f>
        <v>0.5</v>
      </c>
      <c r="CA26" s="247">
        <f>IF(ISNA(VLOOKUP(Y26,score_protection,2,FALSE)),0,VLOOKUP(Y26,score_protection,2,FALSE))</f>
        <v>1</v>
      </c>
      <c r="CB26" s="252">
        <f t="shared" si="31"/>
        <v>0.5</v>
      </c>
      <c r="CC26" s="154">
        <f>IF(ISNA(VLOOKUP(L26,DANGERARRETE,10,FALSE)),0,VLOOKUP(L26,DANGERARRETE,10,FALSE))</f>
        <v>0</v>
      </c>
      <c r="CD26" s="154">
        <f>IF(ISNA(VLOOKUP(M26,DANGERARRETE,10,FALSE)),0,VLOOKUP(M26,DANGERARRETE,10,FALSE))</f>
        <v>0</v>
      </c>
      <c r="CE26" s="154">
        <f>IF(ISNA(VLOOKUP(N26,DANGERARRETE,10,FALSE)),0,VLOOKUP(N26,DANGERARRETE,10,FALSE))</f>
        <v>0</v>
      </c>
      <c r="CF26" s="154">
        <f>IF(ISNA(VLOOKUP(O26,DANGERARRETE,10,FALSE)),0,VLOOKUP(O26,DANGERARRETE,10,FALSE))</f>
        <v>0</v>
      </c>
      <c r="CG26" s="154">
        <f t="shared" si="22"/>
        <v>0</v>
      </c>
      <c r="CH26" s="296" t="str">
        <f t="shared" si="32"/>
        <v>NON</v>
      </c>
    </row>
    <row r="27" spans="1:248" s="108" customFormat="1" ht="26.5" customHeight="1" x14ac:dyDescent="0.25">
      <c r="A27" s="77">
        <v>20</v>
      </c>
      <c r="B27" s="105"/>
      <c r="C27" s="105"/>
      <c r="D27" s="106"/>
      <c r="E27" s="106"/>
      <c r="F27" s="107"/>
      <c r="G27" s="114" t="s">
        <v>76</v>
      </c>
      <c r="H27" s="114" t="s">
        <v>76</v>
      </c>
      <c r="I27" s="114" t="s">
        <v>76</v>
      </c>
      <c r="J27" s="114" t="s">
        <v>76</v>
      </c>
      <c r="K27" s="114" t="s">
        <v>9</v>
      </c>
      <c r="L27" s="108" t="s">
        <v>8</v>
      </c>
      <c r="M27" s="108" t="s">
        <v>8</v>
      </c>
      <c r="N27" s="108" t="s">
        <v>8</v>
      </c>
      <c r="O27" s="108" t="s">
        <v>8</v>
      </c>
      <c r="P27" s="225" t="s">
        <v>76</v>
      </c>
      <c r="Q27" s="244" t="s">
        <v>34</v>
      </c>
      <c r="R27" s="259" t="s">
        <v>299</v>
      </c>
      <c r="S27" s="265" t="s">
        <v>300</v>
      </c>
      <c r="T27" s="217">
        <v>0</v>
      </c>
      <c r="U27" s="149" t="s">
        <v>58</v>
      </c>
      <c r="V27" s="149" t="s">
        <v>256</v>
      </c>
      <c r="W27" s="150" t="str">
        <f t="shared" si="0"/>
        <v>&lt; 30 mn</v>
      </c>
      <c r="X27" s="151" t="s">
        <v>31</v>
      </c>
      <c r="Y27" s="229" t="s">
        <v>108</v>
      </c>
      <c r="Z27" s="152">
        <f t="shared" si="1"/>
        <v>0</v>
      </c>
      <c r="AA27" s="152">
        <f t="shared" si="2"/>
        <v>0</v>
      </c>
      <c r="AB27" s="152">
        <f t="shared" si="3"/>
        <v>0</v>
      </c>
      <c r="AC27" s="152">
        <f t="shared" si="4"/>
        <v>0</v>
      </c>
      <c r="AD27" s="152">
        <f t="shared" si="5"/>
        <v>0</v>
      </c>
      <c r="AE27" s="152">
        <f t="shared" si="6"/>
        <v>0</v>
      </c>
      <c r="AF27" s="152">
        <f t="shared" si="7"/>
        <v>0</v>
      </c>
      <c r="AG27" s="152">
        <f t="shared" si="8"/>
        <v>0</v>
      </c>
      <c r="AH27" s="152">
        <f t="shared" si="9"/>
        <v>0</v>
      </c>
      <c r="AI27" s="152">
        <f t="shared" si="10"/>
        <v>0</v>
      </c>
      <c r="AJ27" s="152">
        <f t="shared" si="11"/>
        <v>0</v>
      </c>
      <c r="AK27" s="152">
        <f t="shared" si="12"/>
        <v>0</v>
      </c>
      <c r="AL27" s="263">
        <f t="shared" si="37"/>
        <v>0</v>
      </c>
      <c r="AM27" s="263">
        <f t="shared" si="34"/>
        <v>0</v>
      </c>
      <c r="AN27" s="263">
        <f t="shared" si="38"/>
        <v>0</v>
      </c>
      <c r="AO27" s="251">
        <f t="shared" si="36"/>
        <v>0</v>
      </c>
      <c r="AP27" s="153">
        <f t="shared" si="13"/>
        <v>0</v>
      </c>
      <c r="AQ27" s="153" t="str">
        <f t="shared" si="27"/>
        <v>0</v>
      </c>
      <c r="AR27" s="153" t="str">
        <f t="shared" si="28"/>
        <v>0</v>
      </c>
      <c r="AS27" s="153" t="str">
        <f t="shared" si="29"/>
        <v>0</v>
      </c>
      <c r="AT27" s="247">
        <f t="shared" si="30"/>
        <v>1</v>
      </c>
      <c r="AU27" s="247" t="str">
        <f t="shared" si="14"/>
        <v>Faible</v>
      </c>
      <c r="AV27" s="346" t="str">
        <f t="shared" si="15"/>
        <v>NON</v>
      </c>
      <c r="AW27" s="234" t="str">
        <f>IF(CB27&lt;100,"RISQUE MINIME","RISQUE NON FAIBLE")</f>
        <v>RISQUE MINIME</v>
      </c>
      <c r="AX27" s="231" t="str">
        <f>IF(AO27=0,"NON","OUI")</f>
        <v>NON</v>
      </c>
      <c r="AY27" s="351"/>
      <c r="AZ27" s="352" t="s">
        <v>310</v>
      </c>
      <c r="BA27" s="237" t="str">
        <f>IF(AP27=0,"NON","OUI")</f>
        <v>NON</v>
      </c>
      <c r="BB27" s="351"/>
      <c r="BC27" s="351"/>
      <c r="BD27" s="352" t="s">
        <v>310</v>
      </c>
      <c r="BE27" s="237" t="str">
        <f>IF((AQ27+AR27)=3,"YEUX / INGESTION",IF(AQ27="2","YEUX",IF(AR27="1","INGESTION","NON")))</f>
        <v>NON</v>
      </c>
      <c r="BF27" s="351"/>
      <c r="BG27" s="354" t="s">
        <v>310</v>
      </c>
      <c r="BH27" s="154">
        <f>IF(ISNA(VLOOKUP(L27,CMRCLP,4,FALSE)),0,VLOOKUP(L27,CMRCLP,4))</f>
        <v>0</v>
      </c>
      <c r="BI27" s="154">
        <f>IF(ISNA(VLOOKUP(M27,CMRCLP,4,FALSE)),0,VLOOKUP(M27,CMRCLP,4))</f>
        <v>0</v>
      </c>
      <c r="BJ27" s="154">
        <f>IF(ISNA(VLOOKUP(N27,CMRCLP,4,FALSE)),0,VLOOKUP(N27,CMRCLP,4))</f>
        <v>0</v>
      </c>
      <c r="BK27" s="154">
        <f>IF(ISNA(VLOOKUP(O27,CMRCLP,4,FALSE)),0,VLOOKUP(O27,CMRCLP,4))</f>
        <v>0</v>
      </c>
      <c r="BL27" s="154">
        <f>IF(ISNA(VLOOKUP(L27,DANGERCLP,2,FALSE)),1,VLOOKUP(L27,DANGERCLP,2,FALSE))</f>
        <v>1</v>
      </c>
      <c r="BM27" s="154">
        <f>IF(ISNA(VLOOKUP(M27,DANGERCLP,2,FALSE)),1,VLOOKUP(M27,DANGERCLP,2,FALSE))</f>
        <v>1</v>
      </c>
      <c r="BN27" s="154">
        <f>IF(ISNA(VLOOKUP(N27,DANGERCLP,2,FALSE)),1,VLOOKUP(N27,DANGERCLP,2,FALSE))</f>
        <v>1</v>
      </c>
      <c r="BO27" s="154">
        <f>IF(ISNA(VLOOKUP(O27,DANGERCLP,2,FALSE)),1,VLOOKUP(O27,DANGERCLP,2,FALSE))</f>
        <v>1</v>
      </c>
      <c r="BP27" s="154">
        <f>IF(ISNA(VLOOKUP(P27,VLEPON,2)),1,VLOOKUP(P27,VLEPON,2))</f>
        <v>1</v>
      </c>
      <c r="BQ27" s="155">
        <f>T27/MAXA($T$8:$T$463)</f>
        <v>0</v>
      </c>
      <c r="BR27" s="156">
        <f t="shared" si="16"/>
        <v>11</v>
      </c>
      <c r="BS27" s="156">
        <f t="shared" si="17"/>
        <v>11</v>
      </c>
      <c r="BT27" s="157">
        <f t="shared" si="18"/>
        <v>1</v>
      </c>
      <c r="BU27" s="255">
        <f t="shared" si="19"/>
        <v>1</v>
      </c>
      <c r="BV27" s="252">
        <f>IF(ISNA(VLOOKUP((CONCATENATE(U27,V27)),Fréquencess,3,FALSE)),0,VLOOKUP((CONCATENATE(U27,V27)),Fréquencess,3,FALSE))</f>
        <v>1</v>
      </c>
      <c r="BW27" s="247">
        <f t="shared" si="20"/>
        <v>1</v>
      </c>
      <c r="BX27" s="247">
        <f t="shared" si="21"/>
        <v>1</v>
      </c>
      <c r="BY27" s="247">
        <f>IF(ISNA(VLOOKUP(Q27,score_volatilité,2,FALSE)),0,VLOOKUP(Q27,score_volatilité,2,FALSE))</f>
        <v>1</v>
      </c>
      <c r="BZ27" s="247">
        <f>IF(ISNA(VLOOKUP(X27,score_procédé,2,FALSE)),0,VLOOKUP(X27,score_procédé,2,FALSE))</f>
        <v>0.5</v>
      </c>
      <c r="CA27" s="247">
        <f>IF(ISNA(VLOOKUP(Y27,score_protection,2,FALSE)),0,VLOOKUP(Y27,score_protection,2,FALSE))</f>
        <v>1</v>
      </c>
      <c r="CB27" s="252">
        <f t="shared" si="31"/>
        <v>0.5</v>
      </c>
      <c r="CC27" s="154">
        <f>IF(ISNA(VLOOKUP(L27,DANGERARRETE,10,FALSE)),0,VLOOKUP(L27,DANGERARRETE,10,FALSE))</f>
        <v>0</v>
      </c>
      <c r="CD27" s="154">
        <f>IF(ISNA(VLOOKUP(M27,DANGERARRETE,10,FALSE)),0,VLOOKUP(M27,DANGERARRETE,10,FALSE))</f>
        <v>0</v>
      </c>
      <c r="CE27" s="154">
        <f>IF(ISNA(VLOOKUP(N27,DANGERARRETE,10,FALSE)),0,VLOOKUP(N27,DANGERARRETE,10,FALSE))</f>
        <v>0</v>
      </c>
      <c r="CF27" s="154">
        <f>IF(ISNA(VLOOKUP(O27,DANGERARRETE,10,FALSE)),0,VLOOKUP(O27,DANGERARRETE,10,FALSE))</f>
        <v>0</v>
      </c>
      <c r="CG27" s="154">
        <f t="shared" si="22"/>
        <v>0</v>
      </c>
      <c r="CH27" s="296" t="str">
        <f t="shared" si="32"/>
        <v>NON</v>
      </c>
    </row>
    <row r="28" spans="1:248" s="97" customFormat="1" ht="26.5" customHeight="1" x14ac:dyDescent="0.25">
      <c r="A28" s="77">
        <v>21</v>
      </c>
      <c r="B28" s="105"/>
      <c r="C28" s="94"/>
      <c r="D28" s="96"/>
      <c r="E28" s="96"/>
      <c r="F28" s="109"/>
      <c r="G28" s="114" t="s">
        <v>76</v>
      </c>
      <c r="H28" s="114" t="s">
        <v>76</v>
      </c>
      <c r="I28" s="114" t="s">
        <v>76</v>
      </c>
      <c r="J28" s="114" t="s">
        <v>76</v>
      </c>
      <c r="K28" s="114" t="s">
        <v>9</v>
      </c>
      <c r="L28" s="108" t="s">
        <v>8</v>
      </c>
      <c r="M28" s="108" t="s">
        <v>8</v>
      </c>
      <c r="N28" s="108" t="s">
        <v>8</v>
      </c>
      <c r="O28" s="108" t="s">
        <v>8</v>
      </c>
      <c r="P28" s="225" t="s">
        <v>76</v>
      </c>
      <c r="Q28" s="244" t="s">
        <v>34</v>
      </c>
      <c r="R28" s="259" t="s">
        <v>299</v>
      </c>
      <c r="S28" s="265" t="s">
        <v>300</v>
      </c>
      <c r="T28" s="217">
        <v>0</v>
      </c>
      <c r="U28" s="149" t="s">
        <v>58</v>
      </c>
      <c r="V28" s="149" t="s">
        <v>256</v>
      </c>
      <c r="W28" s="158" t="str">
        <f t="shared" si="0"/>
        <v>&lt; 30 mn</v>
      </c>
      <c r="X28" s="159" t="s">
        <v>31</v>
      </c>
      <c r="Y28" s="229" t="s">
        <v>108</v>
      </c>
      <c r="Z28" s="152">
        <f t="shared" si="1"/>
        <v>0</v>
      </c>
      <c r="AA28" s="152">
        <f t="shared" si="2"/>
        <v>0</v>
      </c>
      <c r="AB28" s="152">
        <f t="shared" si="3"/>
        <v>0</v>
      </c>
      <c r="AC28" s="152">
        <f t="shared" si="4"/>
        <v>0</v>
      </c>
      <c r="AD28" s="152">
        <f t="shared" si="5"/>
        <v>0</v>
      </c>
      <c r="AE28" s="152">
        <f t="shared" si="6"/>
        <v>0</v>
      </c>
      <c r="AF28" s="152">
        <f t="shared" si="7"/>
        <v>0</v>
      </c>
      <c r="AG28" s="152">
        <f t="shared" si="8"/>
        <v>0</v>
      </c>
      <c r="AH28" s="152">
        <f t="shared" si="9"/>
        <v>0</v>
      </c>
      <c r="AI28" s="152">
        <f t="shared" si="10"/>
        <v>0</v>
      </c>
      <c r="AJ28" s="152">
        <f t="shared" si="11"/>
        <v>0</v>
      </c>
      <c r="AK28" s="152">
        <f t="shared" si="12"/>
        <v>0</v>
      </c>
      <c r="AL28" s="263">
        <f t="shared" si="33"/>
        <v>0</v>
      </c>
      <c r="AM28" s="263">
        <f t="shared" si="34"/>
        <v>0</v>
      </c>
      <c r="AN28" s="263">
        <f t="shared" si="35"/>
        <v>0</v>
      </c>
      <c r="AO28" s="251">
        <f t="shared" si="36"/>
        <v>0</v>
      </c>
      <c r="AP28" s="153">
        <f t="shared" si="13"/>
        <v>0</v>
      </c>
      <c r="AQ28" s="153" t="str">
        <f t="shared" si="27"/>
        <v>0</v>
      </c>
      <c r="AR28" s="153" t="str">
        <f t="shared" si="28"/>
        <v>0</v>
      </c>
      <c r="AS28" s="153" t="str">
        <f t="shared" si="29"/>
        <v>0</v>
      </c>
      <c r="AT28" s="248">
        <f t="shared" si="30"/>
        <v>1</v>
      </c>
      <c r="AU28" s="248" t="str">
        <f t="shared" si="14"/>
        <v>Faible</v>
      </c>
      <c r="AV28" s="346" t="str">
        <f t="shared" si="15"/>
        <v>NON</v>
      </c>
      <c r="AW28" s="234" t="str">
        <f>IF(CB28&lt;100,"RISQUE MINIME","RISQUE NON FAIBLE")</f>
        <v>RISQUE MINIME</v>
      </c>
      <c r="AX28" s="231" t="str">
        <f>IF(AO28=0,"NON","OUI")</f>
        <v>NON</v>
      </c>
      <c r="AY28" s="351"/>
      <c r="AZ28" s="352" t="s">
        <v>310</v>
      </c>
      <c r="BA28" s="240" t="str">
        <f>IF(AP28=0,"NON","OUI")</f>
        <v>NON</v>
      </c>
      <c r="BB28" s="351"/>
      <c r="BC28" s="351"/>
      <c r="BD28" s="352" t="s">
        <v>310</v>
      </c>
      <c r="BE28" s="237" t="str">
        <f>IF((AQ28+AR28)=3,"YEUX / INGESTION",IF(AQ28="2","YEUX",IF(AR28="1","INGESTION","NON")))</f>
        <v>NON</v>
      </c>
      <c r="BF28" s="351"/>
      <c r="BG28" s="354" t="s">
        <v>310</v>
      </c>
      <c r="BH28" s="160">
        <f>IF(ISNA(VLOOKUP(L28,CMRCLP,4,FALSE)),0,VLOOKUP(L28,CMRCLP,4))</f>
        <v>0</v>
      </c>
      <c r="BI28" s="160">
        <f>IF(ISNA(VLOOKUP(M28,CMRCLP,4,FALSE)),0,VLOOKUP(M28,CMRCLP,4))</f>
        <v>0</v>
      </c>
      <c r="BJ28" s="160">
        <f>IF(ISNA(VLOOKUP(N28,CMRCLP,4,FALSE)),0,VLOOKUP(N28,CMRCLP,4))</f>
        <v>0</v>
      </c>
      <c r="BK28" s="160">
        <f>IF(ISNA(VLOOKUP(O28,CMRCLP,4,FALSE)),0,VLOOKUP(O28,CMRCLP,4))</f>
        <v>0</v>
      </c>
      <c r="BL28" s="160">
        <f>IF(ISNA(VLOOKUP(L28,DANGERCLP,2,FALSE)),1,VLOOKUP(L28,DANGERCLP,2,FALSE))</f>
        <v>1</v>
      </c>
      <c r="BM28" s="160">
        <f>IF(ISNA(VLOOKUP(M28,DANGERCLP,2,FALSE)),1,VLOOKUP(M28,DANGERCLP,2,FALSE))</f>
        <v>1</v>
      </c>
      <c r="BN28" s="160">
        <f>IF(ISNA(VLOOKUP(N28,DANGERCLP,2,FALSE)),1,VLOOKUP(N28,DANGERCLP,2,FALSE))</f>
        <v>1</v>
      </c>
      <c r="BO28" s="160">
        <f>IF(ISNA(VLOOKUP(O28,DANGERCLP,2,FALSE)),1,VLOOKUP(O28,DANGERCLP,2,FALSE))</f>
        <v>1</v>
      </c>
      <c r="BP28" s="160">
        <f>IF(ISNA(VLOOKUP(P28,VLEPON,2)),1,VLOOKUP(P28,VLEPON,2))</f>
        <v>1</v>
      </c>
      <c r="BQ28" s="139">
        <f>T28/MAXA($T$8:$T$463)</f>
        <v>0</v>
      </c>
      <c r="BR28" s="161">
        <f t="shared" si="16"/>
        <v>11</v>
      </c>
      <c r="BS28" s="161">
        <f t="shared" si="17"/>
        <v>11</v>
      </c>
      <c r="BT28" s="162">
        <f t="shared" si="18"/>
        <v>1</v>
      </c>
      <c r="BU28" s="256">
        <f t="shared" si="19"/>
        <v>1</v>
      </c>
      <c r="BV28" s="257">
        <f>IF(ISNA(VLOOKUP((CONCATENATE(U28,V28)),Fréquencess,3,FALSE)),0,VLOOKUP((CONCATENATE(U28,V28)),Fréquencess,3,FALSE))</f>
        <v>1</v>
      </c>
      <c r="BW28" s="248">
        <f t="shared" si="20"/>
        <v>1</v>
      </c>
      <c r="BX28" s="248">
        <f t="shared" si="21"/>
        <v>1</v>
      </c>
      <c r="BY28" s="248">
        <f>IF(ISNA(VLOOKUP(Q28,score_volatilité,2,FALSE)),0,VLOOKUP(Q28,score_volatilité,2,FALSE))</f>
        <v>1</v>
      </c>
      <c r="BZ28" s="248">
        <f>IF(ISNA(VLOOKUP(X28,score_procédé,2,FALSE)),0,VLOOKUP(X28,score_procédé,2,FALSE))</f>
        <v>0.5</v>
      </c>
      <c r="CA28" s="248">
        <f>IF(ISNA(VLOOKUP(Y28,score_protection,2,FALSE)),0,VLOOKUP(Y28,score_protection,2,FALSE))</f>
        <v>1</v>
      </c>
      <c r="CB28" s="252">
        <f t="shared" si="31"/>
        <v>0.5</v>
      </c>
      <c r="CC28" s="154">
        <f>IF(ISNA(VLOOKUP(L28,DANGERARRETE,10,FALSE)),0,VLOOKUP(L28,DANGERARRETE,10,FALSE))</f>
        <v>0</v>
      </c>
      <c r="CD28" s="154">
        <f>IF(ISNA(VLOOKUP(M28,DANGERARRETE,10,FALSE)),0,VLOOKUP(M28,DANGERARRETE,10,FALSE))</f>
        <v>0</v>
      </c>
      <c r="CE28" s="154">
        <f>IF(ISNA(VLOOKUP(N28,DANGERARRETE,10,FALSE)),0,VLOOKUP(N28,DANGERARRETE,10,FALSE))</f>
        <v>0</v>
      </c>
      <c r="CF28" s="154">
        <f>IF(ISNA(VLOOKUP(O28,DANGERARRETE,10,FALSE)),0,VLOOKUP(O28,DANGERARRETE,10,FALSE))</f>
        <v>0</v>
      </c>
      <c r="CG28" s="154">
        <f t="shared" si="22"/>
        <v>0</v>
      </c>
      <c r="CH28" s="296" t="str">
        <f t="shared" si="32"/>
        <v>NON</v>
      </c>
    </row>
    <row r="29" spans="1:248" s="108" customFormat="1" ht="26.5" customHeight="1" x14ac:dyDescent="0.25">
      <c r="A29" s="77">
        <v>22</v>
      </c>
      <c r="B29" s="105"/>
      <c r="C29" s="105"/>
      <c r="D29" s="106"/>
      <c r="E29" s="106"/>
      <c r="F29" s="107"/>
      <c r="G29" s="114" t="s">
        <v>76</v>
      </c>
      <c r="H29" s="114" t="s">
        <v>76</v>
      </c>
      <c r="I29" s="114" t="s">
        <v>76</v>
      </c>
      <c r="J29" s="114" t="s">
        <v>76</v>
      </c>
      <c r="K29" s="114" t="s">
        <v>9</v>
      </c>
      <c r="L29" s="108" t="s">
        <v>8</v>
      </c>
      <c r="M29" s="108" t="s">
        <v>8</v>
      </c>
      <c r="N29" s="108" t="s">
        <v>8</v>
      </c>
      <c r="O29" s="108" t="s">
        <v>8</v>
      </c>
      <c r="P29" s="225" t="s">
        <v>76</v>
      </c>
      <c r="Q29" s="244" t="s">
        <v>34</v>
      </c>
      <c r="R29" s="259" t="s">
        <v>299</v>
      </c>
      <c r="S29" s="265" t="s">
        <v>300</v>
      </c>
      <c r="T29" s="217">
        <v>0</v>
      </c>
      <c r="U29" s="149" t="s">
        <v>58</v>
      </c>
      <c r="V29" s="149" t="s">
        <v>256</v>
      </c>
      <c r="W29" s="150" t="str">
        <f t="shared" si="0"/>
        <v>&lt; 30 mn</v>
      </c>
      <c r="X29" s="151" t="s">
        <v>31</v>
      </c>
      <c r="Y29" s="229" t="s">
        <v>108</v>
      </c>
      <c r="Z29" s="152">
        <f t="shared" si="1"/>
        <v>0</v>
      </c>
      <c r="AA29" s="152">
        <f t="shared" si="2"/>
        <v>0</v>
      </c>
      <c r="AB29" s="152">
        <f t="shared" si="3"/>
        <v>0</v>
      </c>
      <c r="AC29" s="152">
        <f t="shared" si="4"/>
        <v>0</v>
      </c>
      <c r="AD29" s="152">
        <f t="shared" si="5"/>
        <v>0</v>
      </c>
      <c r="AE29" s="152">
        <f t="shared" si="6"/>
        <v>0</v>
      </c>
      <c r="AF29" s="152">
        <f t="shared" si="7"/>
        <v>0</v>
      </c>
      <c r="AG29" s="152">
        <f t="shared" si="8"/>
        <v>0</v>
      </c>
      <c r="AH29" s="152">
        <f t="shared" si="9"/>
        <v>0</v>
      </c>
      <c r="AI29" s="152">
        <f t="shared" si="10"/>
        <v>0</v>
      </c>
      <c r="AJ29" s="152">
        <f t="shared" si="11"/>
        <v>0</v>
      </c>
      <c r="AK29" s="152">
        <f t="shared" si="12"/>
        <v>0</v>
      </c>
      <c r="AL29" s="263">
        <f t="shared" ref="AL29:AL92" si="39">IF(Q29="inférieure à 80°C",1,0)</f>
        <v>0</v>
      </c>
      <c r="AM29" s="263">
        <f t="shared" si="34"/>
        <v>0</v>
      </c>
      <c r="AN29" s="263">
        <f t="shared" ref="AN29:AN92" si="40">IF(S29="Non concerné",0,IF(S29="Pas disponible",0,1))</f>
        <v>0</v>
      </c>
      <c r="AO29" s="251">
        <f t="shared" si="36"/>
        <v>0</v>
      </c>
      <c r="AP29" s="153">
        <f t="shared" si="13"/>
        <v>0</v>
      </c>
      <c r="AQ29" s="153" t="str">
        <f t="shared" si="27"/>
        <v>0</v>
      </c>
      <c r="AR29" s="153" t="str">
        <f t="shared" si="28"/>
        <v>0</v>
      </c>
      <c r="AS29" s="153" t="str">
        <f t="shared" si="29"/>
        <v>0</v>
      </c>
      <c r="AT29" s="247">
        <f t="shared" si="30"/>
        <v>1</v>
      </c>
      <c r="AU29" s="247" t="str">
        <f t="shared" si="14"/>
        <v>Faible</v>
      </c>
      <c r="AV29" s="346" t="str">
        <f t="shared" si="15"/>
        <v>NON</v>
      </c>
      <c r="AW29" s="234" t="str">
        <f>IF(CB29&lt;100,"RISQUE MINIME","RISQUE NON FAIBLE")</f>
        <v>RISQUE MINIME</v>
      </c>
      <c r="AX29" s="231" t="str">
        <f>IF(AO29=0,"NON","OUI")</f>
        <v>NON</v>
      </c>
      <c r="AY29" s="351"/>
      <c r="AZ29" s="352" t="s">
        <v>310</v>
      </c>
      <c r="BA29" s="237" t="str">
        <f>IF(AP29=0,"NON","OUI")</f>
        <v>NON</v>
      </c>
      <c r="BB29" s="351"/>
      <c r="BC29" s="351"/>
      <c r="BD29" s="352" t="s">
        <v>310</v>
      </c>
      <c r="BE29" s="237" t="str">
        <f>IF((AQ29+AR29)=3,"YEUX / INGESTION",IF(AQ29="2","YEUX",IF(AR29="1","INGESTION","NON")))</f>
        <v>NON</v>
      </c>
      <c r="BF29" s="351"/>
      <c r="BG29" s="354" t="s">
        <v>310</v>
      </c>
      <c r="BH29" s="154">
        <f>IF(ISNA(VLOOKUP(L29,CMRCLP,4,FALSE)),0,VLOOKUP(L29,CMRCLP,4))</f>
        <v>0</v>
      </c>
      <c r="BI29" s="154">
        <f>IF(ISNA(VLOOKUP(M29,CMRCLP,4,FALSE)),0,VLOOKUP(M29,CMRCLP,4))</f>
        <v>0</v>
      </c>
      <c r="BJ29" s="154">
        <f>IF(ISNA(VLOOKUP(N29,CMRCLP,4,FALSE)),0,VLOOKUP(N29,CMRCLP,4))</f>
        <v>0</v>
      </c>
      <c r="BK29" s="154">
        <f>IF(ISNA(VLOOKUP(O29,CMRCLP,4,FALSE)),0,VLOOKUP(O29,CMRCLP,4))</f>
        <v>0</v>
      </c>
      <c r="BL29" s="154">
        <f>IF(ISNA(VLOOKUP(L29,DANGERCLP,2,FALSE)),1,VLOOKUP(L29,DANGERCLP,2,FALSE))</f>
        <v>1</v>
      </c>
      <c r="BM29" s="154">
        <f>IF(ISNA(VLOOKUP(M29,DANGERCLP,2,FALSE)),1,VLOOKUP(M29,DANGERCLP,2,FALSE))</f>
        <v>1</v>
      </c>
      <c r="BN29" s="154">
        <f>IF(ISNA(VLOOKUP(N29,DANGERCLP,2,FALSE)),1,VLOOKUP(N29,DANGERCLP,2,FALSE))</f>
        <v>1</v>
      </c>
      <c r="BO29" s="154">
        <f>IF(ISNA(VLOOKUP(O29,DANGERCLP,2,FALSE)),1,VLOOKUP(O29,DANGERCLP,2,FALSE))</f>
        <v>1</v>
      </c>
      <c r="BP29" s="154">
        <f>IF(ISNA(VLOOKUP(P29,VLEPON,2)),1,VLOOKUP(P29,VLEPON,2))</f>
        <v>1</v>
      </c>
      <c r="BQ29" s="155">
        <f>T29/MAXA($T$8:$T$463)</f>
        <v>0</v>
      </c>
      <c r="BR29" s="156">
        <f t="shared" si="16"/>
        <v>11</v>
      </c>
      <c r="BS29" s="156">
        <f t="shared" si="17"/>
        <v>11</v>
      </c>
      <c r="BT29" s="157">
        <f t="shared" si="18"/>
        <v>1</v>
      </c>
      <c r="BU29" s="255">
        <f t="shared" si="19"/>
        <v>1</v>
      </c>
      <c r="BV29" s="252">
        <f>IF(ISNA(VLOOKUP((CONCATENATE(U29,V29)),Fréquencess,3,FALSE)),0,VLOOKUP((CONCATENATE(U29,V29)),Fréquencess,3,FALSE))</f>
        <v>1</v>
      </c>
      <c r="BW29" s="247">
        <f t="shared" si="20"/>
        <v>1</v>
      </c>
      <c r="BX29" s="247">
        <f t="shared" si="21"/>
        <v>1</v>
      </c>
      <c r="BY29" s="247">
        <f>IF(ISNA(VLOOKUP(Q29,score_volatilité,2,FALSE)),0,VLOOKUP(Q29,score_volatilité,2,FALSE))</f>
        <v>1</v>
      </c>
      <c r="BZ29" s="247">
        <f>IF(ISNA(VLOOKUP(X29,score_procédé,2,FALSE)),0,VLOOKUP(X29,score_procédé,2,FALSE))</f>
        <v>0.5</v>
      </c>
      <c r="CA29" s="247">
        <f>IF(ISNA(VLOOKUP(Y29,score_protection,2,FALSE)),0,VLOOKUP(Y29,score_protection,2,FALSE))</f>
        <v>1</v>
      </c>
      <c r="CB29" s="252">
        <f t="shared" si="31"/>
        <v>0.5</v>
      </c>
      <c r="CC29" s="154">
        <f>IF(ISNA(VLOOKUP(L29,DANGERARRETE,10,FALSE)),0,VLOOKUP(L29,DANGERARRETE,10,FALSE))</f>
        <v>0</v>
      </c>
      <c r="CD29" s="154">
        <f>IF(ISNA(VLOOKUP(M29,DANGERARRETE,10,FALSE)),0,VLOOKUP(M29,DANGERARRETE,10,FALSE))</f>
        <v>0</v>
      </c>
      <c r="CE29" s="154">
        <f>IF(ISNA(VLOOKUP(N29,DANGERARRETE,10,FALSE)),0,VLOOKUP(N29,DANGERARRETE,10,FALSE))</f>
        <v>0</v>
      </c>
      <c r="CF29" s="154">
        <f>IF(ISNA(VLOOKUP(O29,DANGERARRETE,10,FALSE)),0,VLOOKUP(O29,DANGERARRETE,10,FALSE))</f>
        <v>0</v>
      </c>
      <c r="CG29" s="154">
        <f t="shared" si="22"/>
        <v>0</v>
      </c>
      <c r="CH29" s="296" t="str">
        <f t="shared" si="32"/>
        <v>NON</v>
      </c>
    </row>
    <row r="30" spans="1:248" s="108" customFormat="1" ht="26.5" customHeight="1" x14ac:dyDescent="0.25">
      <c r="A30" s="77">
        <v>23</v>
      </c>
      <c r="B30" s="105"/>
      <c r="C30" s="105"/>
      <c r="D30" s="106"/>
      <c r="E30" s="106"/>
      <c r="F30" s="107"/>
      <c r="G30" s="114" t="s">
        <v>76</v>
      </c>
      <c r="H30" s="114" t="s">
        <v>76</v>
      </c>
      <c r="I30" s="114" t="s">
        <v>76</v>
      </c>
      <c r="J30" s="114" t="s">
        <v>76</v>
      </c>
      <c r="K30" s="114" t="s">
        <v>9</v>
      </c>
      <c r="L30" s="108" t="s">
        <v>8</v>
      </c>
      <c r="M30" s="108" t="s">
        <v>8</v>
      </c>
      <c r="N30" s="108" t="s">
        <v>8</v>
      </c>
      <c r="O30" s="108" t="s">
        <v>8</v>
      </c>
      <c r="P30" s="225" t="s">
        <v>76</v>
      </c>
      <c r="Q30" s="244" t="s">
        <v>34</v>
      </c>
      <c r="R30" s="259" t="s">
        <v>299</v>
      </c>
      <c r="S30" s="265" t="s">
        <v>300</v>
      </c>
      <c r="T30" s="217">
        <v>0</v>
      </c>
      <c r="U30" s="149" t="s">
        <v>58</v>
      </c>
      <c r="V30" s="149" t="s">
        <v>256</v>
      </c>
      <c r="W30" s="150" t="str">
        <f t="shared" si="0"/>
        <v>&lt; 30 mn</v>
      </c>
      <c r="X30" s="151" t="s">
        <v>31</v>
      </c>
      <c r="Y30" s="229" t="s">
        <v>108</v>
      </c>
      <c r="Z30" s="152">
        <f t="shared" si="1"/>
        <v>0</v>
      </c>
      <c r="AA30" s="152">
        <f t="shared" si="2"/>
        <v>0</v>
      </c>
      <c r="AB30" s="152">
        <f t="shared" si="3"/>
        <v>0</v>
      </c>
      <c r="AC30" s="152">
        <f t="shared" si="4"/>
        <v>0</v>
      </c>
      <c r="AD30" s="152">
        <f t="shared" si="5"/>
        <v>0</v>
      </c>
      <c r="AE30" s="152">
        <f t="shared" si="6"/>
        <v>0</v>
      </c>
      <c r="AF30" s="152">
        <f t="shared" si="7"/>
        <v>0</v>
      </c>
      <c r="AG30" s="152">
        <f t="shared" si="8"/>
        <v>0</v>
      </c>
      <c r="AH30" s="152">
        <f t="shared" si="9"/>
        <v>0</v>
      </c>
      <c r="AI30" s="152">
        <f t="shared" si="10"/>
        <v>0</v>
      </c>
      <c r="AJ30" s="152">
        <f t="shared" si="11"/>
        <v>0</v>
      </c>
      <c r="AK30" s="152">
        <f t="shared" si="12"/>
        <v>0</v>
      </c>
      <c r="AL30" s="263">
        <f t="shared" si="39"/>
        <v>0</v>
      </c>
      <c r="AM30" s="263">
        <f t="shared" si="34"/>
        <v>0</v>
      </c>
      <c r="AN30" s="263">
        <f t="shared" si="40"/>
        <v>0</v>
      </c>
      <c r="AO30" s="251">
        <f t="shared" si="36"/>
        <v>0</v>
      </c>
      <c r="AP30" s="153">
        <f t="shared" si="13"/>
        <v>0</v>
      </c>
      <c r="AQ30" s="153" t="str">
        <f t="shared" si="27"/>
        <v>0</v>
      </c>
      <c r="AR30" s="153" t="str">
        <f t="shared" si="28"/>
        <v>0</v>
      </c>
      <c r="AS30" s="153" t="str">
        <f t="shared" si="29"/>
        <v>0</v>
      </c>
      <c r="AT30" s="247">
        <f t="shared" si="30"/>
        <v>1</v>
      </c>
      <c r="AU30" s="247" t="str">
        <f t="shared" si="14"/>
        <v>Faible</v>
      </c>
      <c r="AV30" s="346" t="str">
        <f t="shared" si="15"/>
        <v>NON</v>
      </c>
      <c r="AW30" s="234" t="str">
        <f>IF(CB30&lt;100,"RISQUE MINIME","RISQUE NON FAIBLE")</f>
        <v>RISQUE MINIME</v>
      </c>
      <c r="AX30" s="231" t="str">
        <f>IF(AO30=0,"NON","OUI")</f>
        <v>NON</v>
      </c>
      <c r="AY30" s="351"/>
      <c r="AZ30" s="352" t="s">
        <v>310</v>
      </c>
      <c r="BA30" s="237" t="str">
        <f>IF(AP30=0,"NON","OUI")</f>
        <v>NON</v>
      </c>
      <c r="BB30" s="351"/>
      <c r="BC30" s="351"/>
      <c r="BD30" s="352" t="s">
        <v>310</v>
      </c>
      <c r="BE30" s="237" t="str">
        <f>IF((AQ30+AR30)=3,"YEUX / INGESTION",IF(AQ30="2","YEUX",IF(AR30="1","INGESTION","NON")))</f>
        <v>NON</v>
      </c>
      <c r="BF30" s="351"/>
      <c r="BG30" s="354" t="s">
        <v>310</v>
      </c>
      <c r="BH30" s="154">
        <f>IF(ISNA(VLOOKUP(L30,CMRCLP,4,FALSE)),0,VLOOKUP(L30,CMRCLP,4))</f>
        <v>0</v>
      </c>
      <c r="BI30" s="154">
        <f>IF(ISNA(VLOOKUP(M30,CMRCLP,4,FALSE)),0,VLOOKUP(M30,CMRCLP,4))</f>
        <v>0</v>
      </c>
      <c r="BJ30" s="154">
        <f>IF(ISNA(VLOOKUP(N30,CMRCLP,4,FALSE)),0,VLOOKUP(N30,CMRCLP,4))</f>
        <v>0</v>
      </c>
      <c r="BK30" s="154">
        <f>IF(ISNA(VLOOKUP(O30,CMRCLP,4,FALSE)),0,VLOOKUP(O30,CMRCLP,4))</f>
        <v>0</v>
      </c>
      <c r="BL30" s="154">
        <f>IF(ISNA(VLOOKUP(L30,DANGERCLP,2,FALSE)),1,VLOOKUP(L30,DANGERCLP,2,FALSE))</f>
        <v>1</v>
      </c>
      <c r="BM30" s="154">
        <f>IF(ISNA(VLOOKUP(M30,DANGERCLP,2,FALSE)),1,VLOOKUP(M30,DANGERCLP,2,FALSE))</f>
        <v>1</v>
      </c>
      <c r="BN30" s="154">
        <f>IF(ISNA(VLOOKUP(N30,DANGERCLP,2,FALSE)),1,VLOOKUP(N30,DANGERCLP,2,FALSE))</f>
        <v>1</v>
      </c>
      <c r="BO30" s="154">
        <f>IF(ISNA(VLOOKUP(O30,DANGERCLP,2,FALSE)),1,VLOOKUP(O30,DANGERCLP,2,FALSE))</f>
        <v>1</v>
      </c>
      <c r="BP30" s="154">
        <f>IF(ISNA(VLOOKUP(P30,VLEPON,2)),1,VLOOKUP(P30,VLEPON,2))</f>
        <v>1</v>
      </c>
      <c r="BQ30" s="155">
        <f>T30/MAXA($T$8:$T$463)</f>
        <v>0</v>
      </c>
      <c r="BR30" s="156">
        <f t="shared" si="16"/>
        <v>11</v>
      </c>
      <c r="BS30" s="156">
        <f t="shared" si="17"/>
        <v>11</v>
      </c>
      <c r="BT30" s="157">
        <f t="shared" si="18"/>
        <v>1</v>
      </c>
      <c r="BU30" s="255">
        <f t="shared" si="19"/>
        <v>1</v>
      </c>
      <c r="BV30" s="252">
        <f>IF(ISNA(VLOOKUP((CONCATENATE(U30,V30)),Fréquencess,3,FALSE)),0,VLOOKUP((CONCATENATE(U30,V30)),Fréquencess,3,FALSE))</f>
        <v>1</v>
      </c>
      <c r="BW30" s="247">
        <f t="shared" si="20"/>
        <v>1</v>
      </c>
      <c r="BX30" s="247">
        <f t="shared" si="21"/>
        <v>1</v>
      </c>
      <c r="BY30" s="247">
        <f>IF(ISNA(VLOOKUP(Q30,score_volatilité,2,FALSE)),0,VLOOKUP(Q30,score_volatilité,2,FALSE))</f>
        <v>1</v>
      </c>
      <c r="BZ30" s="247">
        <f>IF(ISNA(VLOOKUP(X30,score_procédé,2,FALSE)),0,VLOOKUP(X30,score_procédé,2,FALSE))</f>
        <v>0.5</v>
      </c>
      <c r="CA30" s="247">
        <f>IF(ISNA(VLOOKUP(Y30,score_protection,2,FALSE)),0,VLOOKUP(Y30,score_protection,2,FALSE))</f>
        <v>1</v>
      </c>
      <c r="CB30" s="252">
        <f t="shared" si="31"/>
        <v>0.5</v>
      </c>
      <c r="CC30" s="154">
        <f>IF(ISNA(VLOOKUP(L30,DANGERARRETE,10,FALSE)),0,VLOOKUP(L30,DANGERARRETE,10,FALSE))</f>
        <v>0</v>
      </c>
      <c r="CD30" s="154">
        <f>IF(ISNA(VLOOKUP(M30,DANGERARRETE,10,FALSE)),0,VLOOKUP(M30,DANGERARRETE,10,FALSE))</f>
        <v>0</v>
      </c>
      <c r="CE30" s="154">
        <f>IF(ISNA(VLOOKUP(N30,DANGERARRETE,10,FALSE)),0,VLOOKUP(N30,DANGERARRETE,10,FALSE))</f>
        <v>0</v>
      </c>
      <c r="CF30" s="154">
        <f>IF(ISNA(VLOOKUP(O30,DANGERARRETE,10,FALSE)),0,VLOOKUP(O30,DANGERARRETE,10,FALSE))</f>
        <v>0</v>
      </c>
      <c r="CG30" s="154">
        <f t="shared" si="22"/>
        <v>0</v>
      </c>
      <c r="CH30" s="296" t="str">
        <f t="shared" si="32"/>
        <v>NON</v>
      </c>
    </row>
    <row r="31" spans="1:248" s="108" customFormat="1" ht="26.5" customHeight="1" x14ac:dyDescent="0.25">
      <c r="A31" s="77">
        <v>24</v>
      </c>
      <c r="B31" s="105"/>
      <c r="C31" s="105"/>
      <c r="D31" s="106"/>
      <c r="E31" s="106"/>
      <c r="F31" s="107"/>
      <c r="G31" s="114" t="s">
        <v>76</v>
      </c>
      <c r="H31" s="114" t="s">
        <v>76</v>
      </c>
      <c r="I31" s="114" t="s">
        <v>76</v>
      </c>
      <c r="J31" s="114" t="s">
        <v>76</v>
      </c>
      <c r="K31" s="114" t="s">
        <v>9</v>
      </c>
      <c r="L31" s="108" t="s">
        <v>8</v>
      </c>
      <c r="M31" s="108" t="s">
        <v>8</v>
      </c>
      <c r="N31" s="108" t="s">
        <v>8</v>
      </c>
      <c r="O31" s="108" t="s">
        <v>8</v>
      </c>
      <c r="P31" s="225" t="s">
        <v>76</v>
      </c>
      <c r="Q31" s="244" t="s">
        <v>34</v>
      </c>
      <c r="R31" s="259" t="s">
        <v>299</v>
      </c>
      <c r="S31" s="265" t="s">
        <v>300</v>
      </c>
      <c r="T31" s="217">
        <v>0</v>
      </c>
      <c r="U31" s="149" t="s">
        <v>58</v>
      </c>
      <c r="V31" s="149" t="s">
        <v>256</v>
      </c>
      <c r="W31" s="150" t="str">
        <f t="shared" si="0"/>
        <v>&lt; 30 mn</v>
      </c>
      <c r="X31" s="151" t="s">
        <v>31</v>
      </c>
      <c r="Y31" s="229" t="s">
        <v>108</v>
      </c>
      <c r="Z31" s="152">
        <f t="shared" si="1"/>
        <v>0</v>
      </c>
      <c r="AA31" s="152">
        <f t="shared" si="2"/>
        <v>0</v>
      </c>
      <c r="AB31" s="152">
        <f t="shared" si="3"/>
        <v>0</v>
      </c>
      <c r="AC31" s="152">
        <f t="shared" si="4"/>
        <v>0</v>
      </c>
      <c r="AD31" s="152">
        <f t="shared" si="5"/>
        <v>0</v>
      </c>
      <c r="AE31" s="152">
        <f t="shared" si="6"/>
        <v>0</v>
      </c>
      <c r="AF31" s="152">
        <f t="shared" si="7"/>
        <v>0</v>
      </c>
      <c r="AG31" s="152">
        <f t="shared" si="8"/>
        <v>0</v>
      </c>
      <c r="AH31" s="152">
        <f t="shared" si="9"/>
        <v>0</v>
      </c>
      <c r="AI31" s="152">
        <f t="shared" si="10"/>
        <v>0</v>
      </c>
      <c r="AJ31" s="152">
        <f t="shared" si="11"/>
        <v>0</v>
      </c>
      <c r="AK31" s="152">
        <f t="shared" si="12"/>
        <v>0</v>
      </c>
      <c r="AL31" s="263">
        <f t="shared" si="39"/>
        <v>0</v>
      </c>
      <c r="AM31" s="263">
        <f t="shared" si="34"/>
        <v>0</v>
      </c>
      <c r="AN31" s="263">
        <f t="shared" si="40"/>
        <v>0</v>
      </c>
      <c r="AO31" s="251">
        <f t="shared" si="36"/>
        <v>0</v>
      </c>
      <c r="AP31" s="153">
        <f t="shared" si="13"/>
        <v>0</v>
      </c>
      <c r="AQ31" s="153" t="str">
        <f t="shared" si="27"/>
        <v>0</v>
      </c>
      <c r="AR31" s="153" t="str">
        <f t="shared" si="28"/>
        <v>0</v>
      </c>
      <c r="AS31" s="153" t="str">
        <f t="shared" si="29"/>
        <v>0</v>
      </c>
      <c r="AT31" s="247">
        <f t="shared" si="30"/>
        <v>1</v>
      </c>
      <c r="AU31" s="247" t="str">
        <f t="shared" si="14"/>
        <v>Faible</v>
      </c>
      <c r="AV31" s="346" t="str">
        <f t="shared" si="15"/>
        <v>NON</v>
      </c>
      <c r="AW31" s="234" t="str">
        <f>IF(CB31&lt;100,"RISQUE MINIME","RISQUE NON FAIBLE")</f>
        <v>RISQUE MINIME</v>
      </c>
      <c r="AX31" s="231" t="str">
        <f>IF(AO31=0,"NON","OUI")</f>
        <v>NON</v>
      </c>
      <c r="AY31" s="351"/>
      <c r="AZ31" s="352" t="s">
        <v>310</v>
      </c>
      <c r="BA31" s="237" t="str">
        <f>IF(AP31=0,"NON","OUI")</f>
        <v>NON</v>
      </c>
      <c r="BB31" s="351"/>
      <c r="BC31" s="351"/>
      <c r="BD31" s="352" t="s">
        <v>310</v>
      </c>
      <c r="BE31" s="237" t="str">
        <f>IF((AQ31+AR31)=3,"YEUX / INGESTION",IF(AQ31="2","YEUX",IF(AR31="1","INGESTION","NON")))</f>
        <v>NON</v>
      </c>
      <c r="BF31" s="351"/>
      <c r="BG31" s="354" t="s">
        <v>310</v>
      </c>
      <c r="BH31" s="154">
        <f>IF(ISNA(VLOOKUP(L31,CMRCLP,4,FALSE)),0,VLOOKUP(L31,CMRCLP,4))</f>
        <v>0</v>
      </c>
      <c r="BI31" s="154">
        <f>IF(ISNA(VLOOKUP(M31,CMRCLP,4,FALSE)),0,VLOOKUP(M31,CMRCLP,4))</f>
        <v>0</v>
      </c>
      <c r="BJ31" s="154">
        <f>IF(ISNA(VLOOKUP(N31,CMRCLP,4,FALSE)),0,VLOOKUP(N31,CMRCLP,4))</f>
        <v>0</v>
      </c>
      <c r="BK31" s="154">
        <f>IF(ISNA(VLOOKUP(O31,CMRCLP,4,FALSE)),0,VLOOKUP(O31,CMRCLP,4))</f>
        <v>0</v>
      </c>
      <c r="BL31" s="154">
        <f>IF(ISNA(VLOOKUP(L31,DANGERCLP,2,FALSE)),1,VLOOKUP(L31,DANGERCLP,2,FALSE))</f>
        <v>1</v>
      </c>
      <c r="BM31" s="154">
        <f>IF(ISNA(VLOOKUP(M31,DANGERCLP,2,FALSE)),1,VLOOKUP(M31,DANGERCLP,2,FALSE))</f>
        <v>1</v>
      </c>
      <c r="BN31" s="154">
        <f>IF(ISNA(VLOOKUP(N31,DANGERCLP,2,FALSE)),1,VLOOKUP(N31,DANGERCLP,2,FALSE))</f>
        <v>1</v>
      </c>
      <c r="BO31" s="154">
        <f>IF(ISNA(VLOOKUP(O31,DANGERCLP,2,FALSE)),1,VLOOKUP(O31,DANGERCLP,2,FALSE))</f>
        <v>1</v>
      </c>
      <c r="BP31" s="154">
        <f>IF(ISNA(VLOOKUP(P31,VLEPON,2)),1,VLOOKUP(P31,VLEPON,2))</f>
        <v>1</v>
      </c>
      <c r="BQ31" s="155">
        <f>T31/MAXA($T$8:$T$463)</f>
        <v>0</v>
      </c>
      <c r="BR31" s="156">
        <f t="shared" si="16"/>
        <v>11</v>
      </c>
      <c r="BS31" s="156">
        <f t="shared" si="17"/>
        <v>11</v>
      </c>
      <c r="BT31" s="157">
        <f t="shared" si="18"/>
        <v>1</v>
      </c>
      <c r="BU31" s="255">
        <f t="shared" si="19"/>
        <v>1</v>
      </c>
      <c r="BV31" s="252">
        <f>IF(ISNA(VLOOKUP((CONCATENATE(U31,V31)),Fréquencess,3,FALSE)),0,VLOOKUP((CONCATENATE(U31,V31)),Fréquencess,3,FALSE))</f>
        <v>1</v>
      </c>
      <c r="BW31" s="247">
        <f t="shared" si="20"/>
        <v>1</v>
      </c>
      <c r="BX31" s="247">
        <f t="shared" si="21"/>
        <v>1</v>
      </c>
      <c r="BY31" s="247">
        <f>IF(ISNA(VLOOKUP(Q31,score_volatilité,2,FALSE)),0,VLOOKUP(Q31,score_volatilité,2,FALSE))</f>
        <v>1</v>
      </c>
      <c r="BZ31" s="247">
        <f>IF(ISNA(VLOOKUP(X31,score_procédé,2,FALSE)),0,VLOOKUP(X31,score_procédé,2,FALSE))</f>
        <v>0.5</v>
      </c>
      <c r="CA31" s="247">
        <f>IF(ISNA(VLOOKUP(Y31,score_protection,2,FALSE)),0,VLOOKUP(Y31,score_protection,2,FALSE))</f>
        <v>1</v>
      </c>
      <c r="CB31" s="252">
        <f t="shared" si="31"/>
        <v>0.5</v>
      </c>
      <c r="CC31" s="154">
        <f>IF(ISNA(VLOOKUP(L31,DANGERARRETE,10,FALSE)),0,VLOOKUP(L31,DANGERARRETE,10,FALSE))</f>
        <v>0</v>
      </c>
      <c r="CD31" s="154">
        <f>IF(ISNA(VLOOKUP(M31,DANGERARRETE,10,FALSE)),0,VLOOKUP(M31,DANGERARRETE,10,FALSE))</f>
        <v>0</v>
      </c>
      <c r="CE31" s="154">
        <f>IF(ISNA(VLOOKUP(N31,DANGERARRETE,10,FALSE)),0,VLOOKUP(N31,DANGERARRETE,10,FALSE))</f>
        <v>0</v>
      </c>
      <c r="CF31" s="154">
        <f>IF(ISNA(VLOOKUP(O31,DANGERARRETE,10,FALSE)),0,VLOOKUP(O31,DANGERARRETE,10,FALSE))</f>
        <v>0</v>
      </c>
      <c r="CG31" s="154">
        <f t="shared" si="22"/>
        <v>0</v>
      </c>
      <c r="CH31" s="296" t="str">
        <f t="shared" si="32"/>
        <v>NON</v>
      </c>
    </row>
    <row r="32" spans="1:248" s="108" customFormat="1" ht="26.5" customHeight="1" x14ac:dyDescent="0.25">
      <c r="A32" s="77">
        <v>25</v>
      </c>
      <c r="B32" s="105"/>
      <c r="C32" s="105"/>
      <c r="D32" s="106"/>
      <c r="E32" s="106"/>
      <c r="F32" s="107"/>
      <c r="G32" s="114" t="s">
        <v>76</v>
      </c>
      <c r="H32" s="114" t="s">
        <v>76</v>
      </c>
      <c r="I32" s="114" t="s">
        <v>76</v>
      </c>
      <c r="J32" s="114" t="s">
        <v>76</v>
      </c>
      <c r="K32" s="114" t="s">
        <v>9</v>
      </c>
      <c r="L32" s="108" t="s">
        <v>8</v>
      </c>
      <c r="M32" s="108" t="s">
        <v>8</v>
      </c>
      <c r="N32" s="108" t="s">
        <v>8</v>
      </c>
      <c r="O32" s="108" t="s">
        <v>8</v>
      </c>
      <c r="P32" s="225" t="s">
        <v>76</v>
      </c>
      <c r="Q32" s="244" t="s">
        <v>34</v>
      </c>
      <c r="R32" s="259" t="s">
        <v>299</v>
      </c>
      <c r="S32" s="265" t="s">
        <v>300</v>
      </c>
      <c r="T32" s="217">
        <v>0</v>
      </c>
      <c r="U32" s="149" t="s">
        <v>58</v>
      </c>
      <c r="V32" s="149" t="s">
        <v>256</v>
      </c>
      <c r="W32" s="150" t="str">
        <f t="shared" si="0"/>
        <v>&lt; 30 mn</v>
      </c>
      <c r="X32" s="151" t="s">
        <v>31</v>
      </c>
      <c r="Y32" s="229" t="s">
        <v>108</v>
      </c>
      <c r="Z32" s="152">
        <f t="shared" si="1"/>
        <v>0</v>
      </c>
      <c r="AA32" s="152">
        <f t="shared" si="2"/>
        <v>0</v>
      </c>
      <c r="AB32" s="152">
        <f t="shared" si="3"/>
        <v>0</v>
      </c>
      <c r="AC32" s="152">
        <f t="shared" si="4"/>
        <v>0</v>
      </c>
      <c r="AD32" s="152">
        <f t="shared" si="5"/>
        <v>0</v>
      </c>
      <c r="AE32" s="152">
        <f t="shared" si="6"/>
        <v>0</v>
      </c>
      <c r="AF32" s="152">
        <f t="shared" si="7"/>
        <v>0</v>
      </c>
      <c r="AG32" s="152">
        <f t="shared" si="8"/>
        <v>0</v>
      </c>
      <c r="AH32" s="152">
        <f t="shared" si="9"/>
        <v>0</v>
      </c>
      <c r="AI32" s="152">
        <f t="shared" si="10"/>
        <v>0</v>
      </c>
      <c r="AJ32" s="152">
        <f t="shared" si="11"/>
        <v>0</v>
      </c>
      <c r="AK32" s="152">
        <f t="shared" si="12"/>
        <v>0</v>
      </c>
      <c r="AL32" s="263">
        <f t="shared" si="39"/>
        <v>0</v>
      </c>
      <c r="AM32" s="263">
        <f t="shared" si="34"/>
        <v>0</v>
      </c>
      <c r="AN32" s="263">
        <f t="shared" si="40"/>
        <v>0</v>
      </c>
      <c r="AO32" s="251">
        <f t="shared" si="36"/>
        <v>0</v>
      </c>
      <c r="AP32" s="153">
        <f t="shared" si="13"/>
        <v>0</v>
      </c>
      <c r="AQ32" s="153" t="str">
        <f t="shared" si="27"/>
        <v>0</v>
      </c>
      <c r="AR32" s="153" t="str">
        <f t="shared" si="28"/>
        <v>0</v>
      </c>
      <c r="AS32" s="153" t="str">
        <f t="shared" si="29"/>
        <v>0</v>
      </c>
      <c r="AT32" s="247">
        <f t="shared" si="30"/>
        <v>1</v>
      </c>
      <c r="AU32" s="247" t="str">
        <f t="shared" si="14"/>
        <v>Faible</v>
      </c>
      <c r="AV32" s="346" t="str">
        <f t="shared" si="15"/>
        <v>NON</v>
      </c>
      <c r="AW32" s="234" t="str">
        <f>IF(CB32&lt;100,"RISQUE MINIME","RISQUE NON FAIBLE")</f>
        <v>RISQUE MINIME</v>
      </c>
      <c r="AX32" s="231" t="str">
        <f>IF(AO32=0,"NON","OUI")</f>
        <v>NON</v>
      </c>
      <c r="AY32" s="351"/>
      <c r="AZ32" s="352" t="s">
        <v>310</v>
      </c>
      <c r="BA32" s="237" t="str">
        <f>IF(AP32=0,"NON","OUI")</f>
        <v>NON</v>
      </c>
      <c r="BB32" s="351"/>
      <c r="BC32" s="351"/>
      <c r="BD32" s="352" t="s">
        <v>310</v>
      </c>
      <c r="BE32" s="237" t="str">
        <f>IF((AQ32+AR32)=3,"YEUX / INGESTION",IF(AQ32="2","YEUX",IF(AR32="1","INGESTION","NON")))</f>
        <v>NON</v>
      </c>
      <c r="BF32" s="351"/>
      <c r="BG32" s="354" t="s">
        <v>310</v>
      </c>
      <c r="BH32" s="154">
        <f>IF(ISNA(VLOOKUP(L32,CMRCLP,4,FALSE)),0,VLOOKUP(L32,CMRCLP,4))</f>
        <v>0</v>
      </c>
      <c r="BI32" s="154">
        <f>IF(ISNA(VLOOKUP(M32,CMRCLP,4,FALSE)),0,VLOOKUP(M32,CMRCLP,4))</f>
        <v>0</v>
      </c>
      <c r="BJ32" s="154">
        <f>IF(ISNA(VLOOKUP(N32,CMRCLP,4,FALSE)),0,VLOOKUP(N32,CMRCLP,4))</f>
        <v>0</v>
      </c>
      <c r="BK32" s="154">
        <f>IF(ISNA(VLOOKUP(O32,CMRCLP,4,FALSE)),0,VLOOKUP(O32,CMRCLP,4))</f>
        <v>0</v>
      </c>
      <c r="BL32" s="154">
        <f>IF(ISNA(VLOOKUP(L32,DANGERCLP,2,FALSE)),1,VLOOKUP(L32,DANGERCLP,2,FALSE))</f>
        <v>1</v>
      </c>
      <c r="BM32" s="154">
        <f>IF(ISNA(VLOOKUP(M32,DANGERCLP,2,FALSE)),1,VLOOKUP(M32,DANGERCLP,2,FALSE))</f>
        <v>1</v>
      </c>
      <c r="BN32" s="154">
        <f>IF(ISNA(VLOOKUP(N32,DANGERCLP,2,FALSE)),1,VLOOKUP(N32,DANGERCLP,2,FALSE))</f>
        <v>1</v>
      </c>
      <c r="BO32" s="154">
        <f>IF(ISNA(VLOOKUP(O32,DANGERCLP,2,FALSE)),1,VLOOKUP(O32,DANGERCLP,2,FALSE))</f>
        <v>1</v>
      </c>
      <c r="BP32" s="154">
        <f>IF(ISNA(VLOOKUP(P32,VLEPON,2)),1,VLOOKUP(P32,VLEPON,2))</f>
        <v>1</v>
      </c>
      <c r="BQ32" s="155">
        <f>T32/MAXA($T$8:$T$463)</f>
        <v>0</v>
      </c>
      <c r="BR32" s="156">
        <f t="shared" si="16"/>
        <v>11</v>
      </c>
      <c r="BS32" s="156">
        <f t="shared" si="17"/>
        <v>11</v>
      </c>
      <c r="BT32" s="157">
        <f t="shared" si="18"/>
        <v>1</v>
      </c>
      <c r="BU32" s="255">
        <f t="shared" si="19"/>
        <v>1</v>
      </c>
      <c r="BV32" s="252">
        <f>IF(ISNA(VLOOKUP((CONCATENATE(U32,V32)),Fréquencess,3,FALSE)),0,VLOOKUP((CONCATENATE(U32,V32)),Fréquencess,3,FALSE))</f>
        <v>1</v>
      </c>
      <c r="BW32" s="247">
        <f t="shared" si="20"/>
        <v>1</v>
      </c>
      <c r="BX32" s="247">
        <f t="shared" si="21"/>
        <v>1</v>
      </c>
      <c r="BY32" s="247">
        <f>IF(ISNA(VLOOKUP(Q32,score_volatilité,2,FALSE)),0,VLOOKUP(Q32,score_volatilité,2,FALSE))</f>
        <v>1</v>
      </c>
      <c r="BZ32" s="247">
        <f>IF(ISNA(VLOOKUP(X32,score_procédé,2,FALSE)),0,VLOOKUP(X32,score_procédé,2,FALSE))</f>
        <v>0.5</v>
      </c>
      <c r="CA32" s="247">
        <f>IF(ISNA(VLOOKUP(Y32,score_protection,2,FALSE)),0,VLOOKUP(Y32,score_protection,2,FALSE))</f>
        <v>1</v>
      </c>
      <c r="CB32" s="252">
        <f t="shared" si="31"/>
        <v>0.5</v>
      </c>
      <c r="CC32" s="154">
        <f>IF(ISNA(VLOOKUP(L32,DANGERARRETE,10,FALSE)),0,VLOOKUP(L32,DANGERARRETE,10,FALSE))</f>
        <v>0</v>
      </c>
      <c r="CD32" s="154">
        <f>IF(ISNA(VLOOKUP(M32,DANGERARRETE,10,FALSE)),0,VLOOKUP(M32,DANGERARRETE,10,FALSE))</f>
        <v>0</v>
      </c>
      <c r="CE32" s="154">
        <f>IF(ISNA(VLOOKUP(N32,DANGERARRETE,10,FALSE)),0,VLOOKUP(N32,DANGERARRETE,10,FALSE))</f>
        <v>0</v>
      </c>
      <c r="CF32" s="154">
        <f>IF(ISNA(VLOOKUP(O32,DANGERARRETE,10,FALSE)),0,VLOOKUP(O32,DANGERARRETE,10,FALSE))</f>
        <v>0</v>
      </c>
      <c r="CG32" s="154">
        <f t="shared" si="22"/>
        <v>0</v>
      </c>
      <c r="CH32" s="296" t="str">
        <f t="shared" si="32"/>
        <v>NON</v>
      </c>
    </row>
    <row r="33" spans="1:86" s="108" customFormat="1" ht="26.5" customHeight="1" x14ac:dyDescent="0.25">
      <c r="A33" s="77">
        <v>26</v>
      </c>
      <c r="B33" s="105"/>
      <c r="C33" s="105"/>
      <c r="D33" s="106"/>
      <c r="E33" s="106"/>
      <c r="F33" s="107"/>
      <c r="G33" s="114" t="s">
        <v>76</v>
      </c>
      <c r="H33" s="114" t="s">
        <v>76</v>
      </c>
      <c r="I33" s="114" t="s">
        <v>76</v>
      </c>
      <c r="J33" s="114" t="s">
        <v>76</v>
      </c>
      <c r="K33" s="114" t="s">
        <v>9</v>
      </c>
      <c r="L33" s="108" t="s">
        <v>8</v>
      </c>
      <c r="M33" s="108" t="s">
        <v>8</v>
      </c>
      <c r="N33" s="108" t="s">
        <v>8</v>
      </c>
      <c r="O33" s="108" t="s">
        <v>8</v>
      </c>
      <c r="P33" s="225" t="s">
        <v>76</v>
      </c>
      <c r="Q33" s="244" t="s">
        <v>34</v>
      </c>
      <c r="R33" s="259" t="s">
        <v>299</v>
      </c>
      <c r="S33" s="265" t="s">
        <v>300</v>
      </c>
      <c r="T33" s="217">
        <v>0</v>
      </c>
      <c r="U33" s="149" t="s">
        <v>58</v>
      </c>
      <c r="V33" s="149" t="s">
        <v>256</v>
      </c>
      <c r="W33" s="150" t="str">
        <f t="shared" si="0"/>
        <v>&lt; 30 mn</v>
      </c>
      <c r="X33" s="151" t="s">
        <v>31</v>
      </c>
      <c r="Y33" s="229" t="s">
        <v>108</v>
      </c>
      <c r="Z33" s="152">
        <f t="shared" si="1"/>
        <v>0</v>
      </c>
      <c r="AA33" s="152">
        <f t="shared" si="2"/>
        <v>0</v>
      </c>
      <c r="AB33" s="152">
        <f t="shared" si="3"/>
        <v>0</v>
      </c>
      <c r="AC33" s="152">
        <f t="shared" si="4"/>
        <v>0</v>
      </c>
      <c r="AD33" s="152">
        <f t="shared" si="5"/>
        <v>0</v>
      </c>
      <c r="AE33" s="152">
        <f t="shared" si="6"/>
        <v>0</v>
      </c>
      <c r="AF33" s="152">
        <f t="shared" si="7"/>
        <v>0</v>
      </c>
      <c r="AG33" s="152">
        <f t="shared" si="8"/>
        <v>0</v>
      </c>
      <c r="AH33" s="152">
        <f t="shared" si="9"/>
        <v>0</v>
      </c>
      <c r="AI33" s="152">
        <f t="shared" si="10"/>
        <v>0</v>
      </c>
      <c r="AJ33" s="152">
        <f t="shared" si="11"/>
        <v>0</v>
      </c>
      <c r="AK33" s="152">
        <f t="shared" si="12"/>
        <v>0</v>
      </c>
      <c r="AL33" s="263">
        <f t="shared" si="39"/>
        <v>0</v>
      </c>
      <c r="AM33" s="263">
        <f t="shared" si="34"/>
        <v>0</v>
      </c>
      <c r="AN33" s="263">
        <f t="shared" si="40"/>
        <v>0</v>
      </c>
      <c r="AO33" s="251">
        <f t="shared" si="36"/>
        <v>0</v>
      </c>
      <c r="AP33" s="153">
        <f t="shared" si="13"/>
        <v>0</v>
      </c>
      <c r="AQ33" s="153" t="str">
        <f t="shared" si="27"/>
        <v>0</v>
      </c>
      <c r="AR33" s="153" t="str">
        <f t="shared" si="28"/>
        <v>0</v>
      </c>
      <c r="AS33" s="153" t="str">
        <f t="shared" si="29"/>
        <v>0</v>
      </c>
      <c r="AT33" s="247">
        <f t="shared" si="30"/>
        <v>1</v>
      </c>
      <c r="AU33" s="247" t="str">
        <f t="shared" si="14"/>
        <v>Faible</v>
      </c>
      <c r="AV33" s="346" t="str">
        <f t="shared" si="15"/>
        <v>NON</v>
      </c>
      <c r="AW33" s="234" t="str">
        <f>IF(CB33&lt;100,"RISQUE MINIME","RISQUE NON FAIBLE")</f>
        <v>RISQUE MINIME</v>
      </c>
      <c r="AX33" s="231" t="str">
        <f>IF(AO33=0,"NON","OUI")</f>
        <v>NON</v>
      </c>
      <c r="AY33" s="351"/>
      <c r="AZ33" s="352" t="s">
        <v>310</v>
      </c>
      <c r="BA33" s="237" t="str">
        <f>IF(AP33=0,"NON","OUI")</f>
        <v>NON</v>
      </c>
      <c r="BB33" s="351"/>
      <c r="BC33" s="351"/>
      <c r="BD33" s="352" t="s">
        <v>310</v>
      </c>
      <c r="BE33" s="237" t="str">
        <f>IF((AQ33+AR33)=3,"YEUX / INGESTION",IF(AQ33="2","YEUX",IF(AR33="1","INGESTION","NON")))</f>
        <v>NON</v>
      </c>
      <c r="BF33" s="351"/>
      <c r="BG33" s="354" t="s">
        <v>310</v>
      </c>
      <c r="BH33" s="154">
        <f>IF(ISNA(VLOOKUP(L33,CMRCLP,4,FALSE)),0,VLOOKUP(L33,CMRCLP,4))</f>
        <v>0</v>
      </c>
      <c r="BI33" s="154">
        <f>IF(ISNA(VLOOKUP(M33,CMRCLP,4,FALSE)),0,VLOOKUP(M33,CMRCLP,4))</f>
        <v>0</v>
      </c>
      <c r="BJ33" s="154">
        <f>IF(ISNA(VLOOKUP(N33,CMRCLP,4,FALSE)),0,VLOOKUP(N33,CMRCLP,4))</f>
        <v>0</v>
      </c>
      <c r="BK33" s="154">
        <f>IF(ISNA(VLOOKUP(O33,CMRCLP,4,FALSE)),0,VLOOKUP(O33,CMRCLP,4))</f>
        <v>0</v>
      </c>
      <c r="BL33" s="154">
        <f>IF(ISNA(VLOOKUP(L33,DANGERCLP,2,FALSE)),1,VLOOKUP(L33,DANGERCLP,2,FALSE))</f>
        <v>1</v>
      </c>
      <c r="BM33" s="154">
        <f>IF(ISNA(VLOOKUP(M33,DANGERCLP,2,FALSE)),1,VLOOKUP(M33,DANGERCLP,2,FALSE))</f>
        <v>1</v>
      </c>
      <c r="BN33" s="154">
        <f>IF(ISNA(VLOOKUP(N33,DANGERCLP,2,FALSE)),1,VLOOKUP(N33,DANGERCLP,2,FALSE))</f>
        <v>1</v>
      </c>
      <c r="BO33" s="154">
        <f>IF(ISNA(VLOOKUP(O33,DANGERCLP,2,FALSE)),1,VLOOKUP(O33,DANGERCLP,2,FALSE))</f>
        <v>1</v>
      </c>
      <c r="BP33" s="154">
        <f>IF(ISNA(VLOOKUP(P33,VLEPON,2)),1,VLOOKUP(P33,VLEPON,2))</f>
        <v>1</v>
      </c>
      <c r="BQ33" s="155">
        <f>T33/MAXA($T$8:$T$463)</f>
        <v>0</v>
      </c>
      <c r="BR33" s="156">
        <f t="shared" si="16"/>
        <v>11</v>
      </c>
      <c r="BS33" s="156">
        <f t="shared" si="17"/>
        <v>11</v>
      </c>
      <c r="BT33" s="157">
        <f t="shared" si="18"/>
        <v>1</v>
      </c>
      <c r="BU33" s="255">
        <f t="shared" si="19"/>
        <v>1</v>
      </c>
      <c r="BV33" s="252">
        <f>IF(ISNA(VLOOKUP((CONCATENATE(U33,V33)),Fréquencess,3,FALSE)),0,VLOOKUP((CONCATENATE(U33,V33)),Fréquencess,3,FALSE))</f>
        <v>1</v>
      </c>
      <c r="BW33" s="247">
        <f t="shared" si="20"/>
        <v>1</v>
      </c>
      <c r="BX33" s="247">
        <f t="shared" si="21"/>
        <v>1</v>
      </c>
      <c r="BY33" s="247">
        <f>IF(ISNA(VLOOKUP(Q33,score_volatilité,2,FALSE)),0,VLOOKUP(Q33,score_volatilité,2,FALSE))</f>
        <v>1</v>
      </c>
      <c r="BZ33" s="247">
        <f>IF(ISNA(VLOOKUP(X33,score_procédé,2,FALSE)),0,VLOOKUP(X33,score_procédé,2,FALSE))</f>
        <v>0.5</v>
      </c>
      <c r="CA33" s="247">
        <f>IF(ISNA(VLOOKUP(Y33,score_protection,2,FALSE)),0,VLOOKUP(Y33,score_protection,2,FALSE))</f>
        <v>1</v>
      </c>
      <c r="CB33" s="252">
        <f t="shared" si="31"/>
        <v>0.5</v>
      </c>
      <c r="CC33" s="154">
        <f>IF(ISNA(VLOOKUP(L33,DANGERARRETE,10,FALSE)),0,VLOOKUP(L33,DANGERARRETE,10,FALSE))</f>
        <v>0</v>
      </c>
      <c r="CD33" s="154">
        <f>IF(ISNA(VLOOKUP(M33,DANGERARRETE,10,FALSE)),0,VLOOKUP(M33,DANGERARRETE,10,FALSE))</f>
        <v>0</v>
      </c>
      <c r="CE33" s="154">
        <f>IF(ISNA(VLOOKUP(N33,DANGERARRETE,10,FALSE)),0,VLOOKUP(N33,DANGERARRETE,10,FALSE))</f>
        <v>0</v>
      </c>
      <c r="CF33" s="154">
        <f>IF(ISNA(VLOOKUP(O33,DANGERARRETE,10,FALSE)),0,VLOOKUP(O33,DANGERARRETE,10,FALSE))</f>
        <v>0</v>
      </c>
      <c r="CG33" s="154">
        <f t="shared" si="22"/>
        <v>0</v>
      </c>
      <c r="CH33" s="296" t="str">
        <f t="shared" si="32"/>
        <v>NON</v>
      </c>
    </row>
    <row r="34" spans="1:86" s="108" customFormat="1" ht="26.5" customHeight="1" x14ac:dyDescent="0.25">
      <c r="A34" s="77">
        <v>27</v>
      </c>
      <c r="B34" s="105"/>
      <c r="C34" s="105"/>
      <c r="D34" s="106"/>
      <c r="E34" s="106"/>
      <c r="F34" s="107"/>
      <c r="G34" s="114" t="s">
        <v>76</v>
      </c>
      <c r="H34" s="114" t="s">
        <v>76</v>
      </c>
      <c r="I34" s="114" t="s">
        <v>76</v>
      </c>
      <c r="J34" s="114" t="s">
        <v>76</v>
      </c>
      <c r="K34" s="114" t="s">
        <v>9</v>
      </c>
      <c r="L34" s="108" t="s">
        <v>8</v>
      </c>
      <c r="M34" s="108" t="s">
        <v>8</v>
      </c>
      <c r="N34" s="108" t="s">
        <v>8</v>
      </c>
      <c r="O34" s="108" t="s">
        <v>8</v>
      </c>
      <c r="P34" s="225" t="s">
        <v>76</v>
      </c>
      <c r="Q34" s="244" t="s">
        <v>34</v>
      </c>
      <c r="R34" s="259" t="s">
        <v>299</v>
      </c>
      <c r="S34" s="265" t="s">
        <v>300</v>
      </c>
      <c r="T34" s="217">
        <v>0</v>
      </c>
      <c r="U34" s="149" t="s">
        <v>58</v>
      </c>
      <c r="V34" s="149" t="s">
        <v>256</v>
      </c>
      <c r="W34" s="150" t="str">
        <f t="shared" si="0"/>
        <v>&lt; 30 mn</v>
      </c>
      <c r="X34" s="151" t="s">
        <v>31</v>
      </c>
      <c r="Y34" s="229" t="s">
        <v>108</v>
      </c>
      <c r="Z34" s="152">
        <f t="shared" si="1"/>
        <v>0</v>
      </c>
      <c r="AA34" s="152">
        <f t="shared" si="2"/>
        <v>0</v>
      </c>
      <c r="AB34" s="152">
        <f t="shared" si="3"/>
        <v>0</v>
      </c>
      <c r="AC34" s="152">
        <f t="shared" si="4"/>
        <v>0</v>
      </c>
      <c r="AD34" s="152">
        <f t="shared" si="5"/>
        <v>0</v>
      </c>
      <c r="AE34" s="152">
        <f t="shared" si="6"/>
        <v>0</v>
      </c>
      <c r="AF34" s="152">
        <f t="shared" si="7"/>
        <v>0</v>
      </c>
      <c r="AG34" s="152">
        <f t="shared" si="8"/>
        <v>0</v>
      </c>
      <c r="AH34" s="152">
        <f t="shared" si="9"/>
        <v>0</v>
      </c>
      <c r="AI34" s="152">
        <f t="shared" si="10"/>
        <v>0</v>
      </c>
      <c r="AJ34" s="152">
        <f t="shared" si="11"/>
        <v>0</v>
      </c>
      <c r="AK34" s="152">
        <f t="shared" si="12"/>
        <v>0</v>
      </c>
      <c r="AL34" s="263">
        <f t="shared" si="39"/>
        <v>0</v>
      </c>
      <c r="AM34" s="263">
        <f t="shared" si="34"/>
        <v>0</v>
      </c>
      <c r="AN34" s="263">
        <f t="shared" si="40"/>
        <v>0</v>
      </c>
      <c r="AO34" s="251">
        <f t="shared" si="36"/>
        <v>0</v>
      </c>
      <c r="AP34" s="153">
        <f t="shared" si="13"/>
        <v>0</v>
      </c>
      <c r="AQ34" s="153" t="str">
        <f t="shared" si="27"/>
        <v>0</v>
      </c>
      <c r="AR34" s="153" t="str">
        <f t="shared" si="28"/>
        <v>0</v>
      </c>
      <c r="AS34" s="153" t="str">
        <f t="shared" si="29"/>
        <v>0</v>
      </c>
      <c r="AT34" s="247">
        <f t="shared" si="30"/>
        <v>1</v>
      </c>
      <c r="AU34" s="247" t="str">
        <f t="shared" si="14"/>
        <v>Faible</v>
      </c>
      <c r="AV34" s="346" t="str">
        <f t="shared" si="15"/>
        <v>NON</v>
      </c>
      <c r="AW34" s="234" t="str">
        <f>IF(CB34&lt;100,"RISQUE MINIME","RISQUE NON FAIBLE")</f>
        <v>RISQUE MINIME</v>
      </c>
      <c r="AX34" s="231" t="str">
        <f>IF(AO34=0,"NON","OUI")</f>
        <v>NON</v>
      </c>
      <c r="AY34" s="351"/>
      <c r="AZ34" s="352" t="s">
        <v>310</v>
      </c>
      <c r="BA34" s="237" t="str">
        <f>IF(AP34=0,"NON","OUI")</f>
        <v>NON</v>
      </c>
      <c r="BB34" s="351"/>
      <c r="BC34" s="351"/>
      <c r="BD34" s="352" t="s">
        <v>310</v>
      </c>
      <c r="BE34" s="237" t="str">
        <f>IF((AQ34+AR34)=3,"YEUX / INGESTION",IF(AQ34="2","YEUX",IF(AR34="1","INGESTION","NON")))</f>
        <v>NON</v>
      </c>
      <c r="BF34" s="351"/>
      <c r="BG34" s="354" t="s">
        <v>310</v>
      </c>
      <c r="BH34" s="154">
        <f>IF(ISNA(VLOOKUP(L34,CMRCLP,4,FALSE)),0,VLOOKUP(L34,CMRCLP,4))</f>
        <v>0</v>
      </c>
      <c r="BI34" s="154">
        <f>IF(ISNA(VLOOKUP(M34,CMRCLP,4,FALSE)),0,VLOOKUP(M34,CMRCLP,4))</f>
        <v>0</v>
      </c>
      <c r="BJ34" s="154">
        <f>IF(ISNA(VLOOKUP(N34,CMRCLP,4,FALSE)),0,VLOOKUP(N34,CMRCLP,4))</f>
        <v>0</v>
      </c>
      <c r="BK34" s="154">
        <f>IF(ISNA(VLOOKUP(O34,CMRCLP,4,FALSE)),0,VLOOKUP(O34,CMRCLP,4))</f>
        <v>0</v>
      </c>
      <c r="BL34" s="154">
        <f>IF(ISNA(VLOOKUP(L34,DANGERCLP,2,FALSE)),1,VLOOKUP(L34,DANGERCLP,2,FALSE))</f>
        <v>1</v>
      </c>
      <c r="BM34" s="154">
        <f>IF(ISNA(VLOOKUP(M34,DANGERCLP,2,FALSE)),1,VLOOKUP(M34,DANGERCLP,2,FALSE))</f>
        <v>1</v>
      </c>
      <c r="BN34" s="154">
        <f>IF(ISNA(VLOOKUP(N34,DANGERCLP,2,FALSE)),1,VLOOKUP(N34,DANGERCLP,2,FALSE))</f>
        <v>1</v>
      </c>
      <c r="BO34" s="154">
        <f>IF(ISNA(VLOOKUP(O34,DANGERCLP,2,FALSE)),1,VLOOKUP(O34,DANGERCLP,2,FALSE))</f>
        <v>1</v>
      </c>
      <c r="BP34" s="154">
        <f>IF(ISNA(VLOOKUP(P34,VLEPON,2)),1,VLOOKUP(P34,VLEPON,2))</f>
        <v>1</v>
      </c>
      <c r="BQ34" s="155">
        <f>T34/MAXA($T$8:$T$463)</f>
        <v>0</v>
      </c>
      <c r="BR34" s="156">
        <f t="shared" si="16"/>
        <v>11</v>
      </c>
      <c r="BS34" s="156">
        <f t="shared" si="17"/>
        <v>11</v>
      </c>
      <c r="BT34" s="157">
        <f t="shared" si="18"/>
        <v>1</v>
      </c>
      <c r="BU34" s="255">
        <f t="shared" si="19"/>
        <v>1</v>
      </c>
      <c r="BV34" s="252">
        <f>IF(ISNA(VLOOKUP((CONCATENATE(U34,V34)),Fréquencess,3,FALSE)),0,VLOOKUP((CONCATENATE(U34,V34)),Fréquencess,3,FALSE))</f>
        <v>1</v>
      </c>
      <c r="BW34" s="247">
        <f t="shared" si="20"/>
        <v>1</v>
      </c>
      <c r="BX34" s="247">
        <f t="shared" si="21"/>
        <v>1</v>
      </c>
      <c r="BY34" s="247">
        <f>IF(ISNA(VLOOKUP(Q34,score_volatilité,2,FALSE)),0,VLOOKUP(Q34,score_volatilité,2,FALSE))</f>
        <v>1</v>
      </c>
      <c r="BZ34" s="247">
        <f>IF(ISNA(VLOOKUP(X34,score_procédé,2,FALSE)),0,VLOOKUP(X34,score_procédé,2,FALSE))</f>
        <v>0.5</v>
      </c>
      <c r="CA34" s="247">
        <f>IF(ISNA(VLOOKUP(Y34,score_protection,2,FALSE)),0,VLOOKUP(Y34,score_protection,2,FALSE))</f>
        <v>1</v>
      </c>
      <c r="CB34" s="252">
        <f t="shared" si="31"/>
        <v>0.5</v>
      </c>
      <c r="CC34" s="154">
        <f>IF(ISNA(VLOOKUP(L34,DANGERARRETE,10,FALSE)),0,VLOOKUP(L34,DANGERARRETE,10,FALSE))</f>
        <v>0</v>
      </c>
      <c r="CD34" s="154">
        <f>IF(ISNA(VLOOKUP(M34,DANGERARRETE,10,FALSE)),0,VLOOKUP(M34,DANGERARRETE,10,FALSE))</f>
        <v>0</v>
      </c>
      <c r="CE34" s="154">
        <f>IF(ISNA(VLOOKUP(N34,DANGERARRETE,10,FALSE)),0,VLOOKUP(N34,DANGERARRETE,10,FALSE))</f>
        <v>0</v>
      </c>
      <c r="CF34" s="154">
        <f>IF(ISNA(VLOOKUP(O34,DANGERARRETE,10,FALSE)),0,VLOOKUP(O34,DANGERARRETE,10,FALSE))</f>
        <v>0</v>
      </c>
      <c r="CG34" s="154">
        <f t="shared" si="22"/>
        <v>0</v>
      </c>
      <c r="CH34" s="296" t="str">
        <f t="shared" si="32"/>
        <v>NON</v>
      </c>
    </row>
    <row r="35" spans="1:86" s="108" customFormat="1" ht="26.5" customHeight="1" x14ac:dyDescent="0.25">
      <c r="A35" s="77">
        <v>28</v>
      </c>
      <c r="B35" s="105"/>
      <c r="C35" s="105"/>
      <c r="D35" s="106"/>
      <c r="E35" s="106"/>
      <c r="F35" s="107"/>
      <c r="G35" s="114" t="s">
        <v>76</v>
      </c>
      <c r="H35" s="114" t="s">
        <v>76</v>
      </c>
      <c r="I35" s="114" t="s">
        <v>76</v>
      </c>
      <c r="J35" s="114" t="s">
        <v>76</v>
      </c>
      <c r="K35" s="114" t="s">
        <v>9</v>
      </c>
      <c r="L35" s="108" t="s">
        <v>8</v>
      </c>
      <c r="M35" s="108" t="s">
        <v>8</v>
      </c>
      <c r="N35" s="108" t="s">
        <v>8</v>
      </c>
      <c r="O35" s="108" t="s">
        <v>8</v>
      </c>
      <c r="P35" s="225" t="s">
        <v>76</v>
      </c>
      <c r="Q35" s="244" t="s">
        <v>34</v>
      </c>
      <c r="R35" s="259" t="s">
        <v>299</v>
      </c>
      <c r="S35" s="265" t="s">
        <v>300</v>
      </c>
      <c r="T35" s="217">
        <v>0</v>
      </c>
      <c r="U35" s="149" t="s">
        <v>58</v>
      </c>
      <c r="V35" s="149" t="s">
        <v>256</v>
      </c>
      <c r="W35" s="150" t="str">
        <f t="shared" si="0"/>
        <v>&lt; 30 mn</v>
      </c>
      <c r="X35" s="151" t="s">
        <v>31</v>
      </c>
      <c r="Y35" s="229" t="s">
        <v>108</v>
      </c>
      <c r="Z35" s="152">
        <f t="shared" si="1"/>
        <v>0</v>
      </c>
      <c r="AA35" s="152">
        <f t="shared" si="2"/>
        <v>0</v>
      </c>
      <c r="AB35" s="152">
        <f t="shared" si="3"/>
        <v>0</v>
      </c>
      <c r="AC35" s="152">
        <f t="shared" si="4"/>
        <v>0</v>
      </c>
      <c r="AD35" s="152">
        <f t="shared" si="5"/>
        <v>0</v>
      </c>
      <c r="AE35" s="152">
        <f t="shared" si="6"/>
        <v>0</v>
      </c>
      <c r="AF35" s="152">
        <f t="shared" si="7"/>
        <v>0</v>
      </c>
      <c r="AG35" s="152">
        <f t="shared" si="8"/>
        <v>0</v>
      </c>
      <c r="AH35" s="152">
        <f t="shared" si="9"/>
        <v>0</v>
      </c>
      <c r="AI35" s="152">
        <f t="shared" si="10"/>
        <v>0</v>
      </c>
      <c r="AJ35" s="152">
        <f t="shared" si="11"/>
        <v>0</v>
      </c>
      <c r="AK35" s="152">
        <f t="shared" si="12"/>
        <v>0</v>
      </c>
      <c r="AL35" s="263">
        <f t="shared" si="39"/>
        <v>0</v>
      </c>
      <c r="AM35" s="263">
        <f t="shared" si="34"/>
        <v>0</v>
      </c>
      <c r="AN35" s="263">
        <f t="shared" si="40"/>
        <v>0</v>
      </c>
      <c r="AO35" s="251">
        <f t="shared" si="36"/>
        <v>0</v>
      </c>
      <c r="AP35" s="153">
        <f t="shared" si="13"/>
        <v>0</v>
      </c>
      <c r="AQ35" s="153" t="str">
        <f t="shared" si="27"/>
        <v>0</v>
      </c>
      <c r="AR35" s="153" t="str">
        <f t="shared" si="28"/>
        <v>0</v>
      </c>
      <c r="AS35" s="153" t="str">
        <f t="shared" si="29"/>
        <v>0</v>
      </c>
      <c r="AT35" s="247">
        <f t="shared" si="30"/>
        <v>1</v>
      </c>
      <c r="AU35" s="247" t="str">
        <f t="shared" si="14"/>
        <v>Faible</v>
      </c>
      <c r="AV35" s="346" t="str">
        <f t="shared" si="15"/>
        <v>NON</v>
      </c>
      <c r="AW35" s="234" t="str">
        <f>IF(CB35&lt;100,"RISQUE MINIME","RISQUE NON FAIBLE")</f>
        <v>RISQUE MINIME</v>
      </c>
      <c r="AX35" s="231" t="str">
        <f>IF(AO35=0,"NON","OUI")</f>
        <v>NON</v>
      </c>
      <c r="AY35" s="351"/>
      <c r="AZ35" s="352" t="s">
        <v>310</v>
      </c>
      <c r="BA35" s="237" t="str">
        <f>IF(AP35=0,"NON","OUI")</f>
        <v>NON</v>
      </c>
      <c r="BB35" s="351"/>
      <c r="BC35" s="351"/>
      <c r="BD35" s="352" t="s">
        <v>310</v>
      </c>
      <c r="BE35" s="237" t="str">
        <f>IF((AQ35+AR35)=3,"YEUX / INGESTION",IF(AQ35="2","YEUX",IF(AR35="1","INGESTION","NON")))</f>
        <v>NON</v>
      </c>
      <c r="BF35" s="351"/>
      <c r="BG35" s="354" t="s">
        <v>310</v>
      </c>
      <c r="BH35" s="154">
        <f>IF(ISNA(VLOOKUP(L35,CMRCLP,4,FALSE)),0,VLOOKUP(L35,CMRCLP,4))</f>
        <v>0</v>
      </c>
      <c r="BI35" s="154">
        <f>IF(ISNA(VLOOKUP(M35,CMRCLP,4,FALSE)),0,VLOOKUP(M35,CMRCLP,4))</f>
        <v>0</v>
      </c>
      <c r="BJ35" s="154">
        <f>IF(ISNA(VLOOKUP(N35,CMRCLP,4,FALSE)),0,VLOOKUP(N35,CMRCLP,4))</f>
        <v>0</v>
      </c>
      <c r="BK35" s="154">
        <f>IF(ISNA(VLOOKUP(O35,CMRCLP,4,FALSE)),0,VLOOKUP(O35,CMRCLP,4))</f>
        <v>0</v>
      </c>
      <c r="BL35" s="154">
        <f>IF(ISNA(VLOOKUP(L35,DANGERCLP,2,FALSE)),1,VLOOKUP(L35,DANGERCLP,2,FALSE))</f>
        <v>1</v>
      </c>
      <c r="BM35" s="154">
        <f>IF(ISNA(VLOOKUP(M35,DANGERCLP,2,FALSE)),1,VLOOKUP(M35,DANGERCLP,2,FALSE))</f>
        <v>1</v>
      </c>
      <c r="BN35" s="154">
        <f>IF(ISNA(VLOOKUP(N35,DANGERCLP,2,FALSE)),1,VLOOKUP(N35,DANGERCLP,2,FALSE))</f>
        <v>1</v>
      </c>
      <c r="BO35" s="154">
        <f>IF(ISNA(VLOOKUP(O35,DANGERCLP,2,FALSE)),1,VLOOKUP(O35,DANGERCLP,2,FALSE))</f>
        <v>1</v>
      </c>
      <c r="BP35" s="154">
        <f>IF(ISNA(VLOOKUP(P35,VLEPON,2)),1,VLOOKUP(P35,VLEPON,2))</f>
        <v>1</v>
      </c>
      <c r="BQ35" s="155">
        <f>T35/MAXA($T$8:$T$463)</f>
        <v>0</v>
      </c>
      <c r="BR35" s="156">
        <f t="shared" si="16"/>
        <v>11</v>
      </c>
      <c r="BS35" s="156">
        <f t="shared" si="17"/>
        <v>11</v>
      </c>
      <c r="BT35" s="157">
        <f t="shared" si="18"/>
        <v>1</v>
      </c>
      <c r="BU35" s="255">
        <f t="shared" si="19"/>
        <v>1</v>
      </c>
      <c r="BV35" s="252">
        <f>IF(ISNA(VLOOKUP((CONCATENATE(U35,V35)),Fréquencess,3,FALSE)),0,VLOOKUP((CONCATENATE(U35,V35)),Fréquencess,3,FALSE))</f>
        <v>1</v>
      </c>
      <c r="BW35" s="247">
        <f t="shared" si="20"/>
        <v>1</v>
      </c>
      <c r="BX35" s="247">
        <f t="shared" si="21"/>
        <v>1</v>
      </c>
      <c r="BY35" s="247">
        <f>IF(ISNA(VLOOKUP(Q35,score_volatilité,2,FALSE)),0,VLOOKUP(Q35,score_volatilité,2,FALSE))</f>
        <v>1</v>
      </c>
      <c r="BZ35" s="247">
        <f>IF(ISNA(VLOOKUP(X35,score_procédé,2,FALSE)),0,VLOOKUP(X35,score_procédé,2,FALSE))</f>
        <v>0.5</v>
      </c>
      <c r="CA35" s="247">
        <f>IF(ISNA(VLOOKUP(Y35,score_protection,2,FALSE)),0,VLOOKUP(Y35,score_protection,2,FALSE))</f>
        <v>1</v>
      </c>
      <c r="CB35" s="252">
        <f t="shared" si="31"/>
        <v>0.5</v>
      </c>
      <c r="CC35" s="154">
        <f>IF(ISNA(VLOOKUP(L35,DANGERARRETE,10,FALSE)),0,VLOOKUP(L35,DANGERARRETE,10,FALSE))</f>
        <v>0</v>
      </c>
      <c r="CD35" s="154">
        <f>IF(ISNA(VLOOKUP(M35,DANGERARRETE,10,FALSE)),0,VLOOKUP(M35,DANGERARRETE,10,FALSE))</f>
        <v>0</v>
      </c>
      <c r="CE35" s="154">
        <f>IF(ISNA(VLOOKUP(N35,DANGERARRETE,10,FALSE)),0,VLOOKUP(N35,DANGERARRETE,10,FALSE))</f>
        <v>0</v>
      </c>
      <c r="CF35" s="154">
        <f>IF(ISNA(VLOOKUP(O35,DANGERARRETE,10,FALSE)),0,VLOOKUP(O35,DANGERARRETE,10,FALSE))</f>
        <v>0</v>
      </c>
      <c r="CG35" s="154">
        <f t="shared" si="22"/>
        <v>0</v>
      </c>
      <c r="CH35" s="296" t="str">
        <f t="shared" si="32"/>
        <v>NON</v>
      </c>
    </row>
    <row r="36" spans="1:86" s="108" customFormat="1" ht="26.5" customHeight="1" x14ac:dyDescent="0.25">
      <c r="A36" s="77">
        <v>29</v>
      </c>
      <c r="B36" s="105"/>
      <c r="C36" s="105"/>
      <c r="D36" s="106"/>
      <c r="E36" s="106"/>
      <c r="F36" s="107"/>
      <c r="G36" s="114" t="s">
        <v>76</v>
      </c>
      <c r="H36" s="114" t="s">
        <v>76</v>
      </c>
      <c r="I36" s="114" t="s">
        <v>76</v>
      </c>
      <c r="J36" s="114" t="s">
        <v>76</v>
      </c>
      <c r="K36" s="114" t="s">
        <v>9</v>
      </c>
      <c r="L36" s="108" t="s">
        <v>8</v>
      </c>
      <c r="M36" s="108" t="s">
        <v>8</v>
      </c>
      <c r="N36" s="108" t="s">
        <v>8</v>
      </c>
      <c r="O36" s="108" t="s">
        <v>8</v>
      </c>
      <c r="P36" s="225" t="s">
        <v>76</v>
      </c>
      <c r="Q36" s="244" t="s">
        <v>34</v>
      </c>
      <c r="R36" s="259" t="s">
        <v>299</v>
      </c>
      <c r="S36" s="265" t="s">
        <v>300</v>
      </c>
      <c r="T36" s="217">
        <v>0</v>
      </c>
      <c r="U36" s="149" t="s">
        <v>58</v>
      </c>
      <c r="V36" s="149" t="s">
        <v>256</v>
      </c>
      <c r="W36" s="150" t="str">
        <f t="shared" si="0"/>
        <v>&lt; 30 mn</v>
      </c>
      <c r="X36" s="151" t="s">
        <v>31</v>
      </c>
      <c r="Y36" s="229" t="s">
        <v>108</v>
      </c>
      <c r="Z36" s="152">
        <f t="shared" si="1"/>
        <v>0</v>
      </c>
      <c r="AA36" s="152">
        <f t="shared" si="2"/>
        <v>0</v>
      </c>
      <c r="AB36" s="152">
        <f t="shared" si="3"/>
        <v>0</v>
      </c>
      <c r="AC36" s="152">
        <f t="shared" si="4"/>
        <v>0</v>
      </c>
      <c r="AD36" s="152">
        <f t="shared" si="5"/>
        <v>0</v>
      </c>
      <c r="AE36" s="152">
        <f t="shared" si="6"/>
        <v>0</v>
      </c>
      <c r="AF36" s="152">
        <f t="shared" si="7"/>
        <v>0</v>
      </c>
      <c r="AG36" s="152">
        <f t="shared" si="8"/>
        <v>0</v>
      </c>
      <c r="AH36" s="152">
        <f t="shared" si="9"/>
        <v>0</v>
      </c>
      <c r="AI36" s="152">
        <f t="shared" si="10"/>
        <v>0</v>
      </c>
      <c r="AJ36" s="152">
        <f t="shared" si="11"/>
        <v>0</v>
      </c>
      <c r="AK36" s="152">
        <f t="shared" si="12"/>
        <v>0</v>
      </c>
      <c r="AL36" s="263">
        <f t="shared" si="39"/>
        <v>0</v>
      </c>
      <c r="AM36" s="263">
        <f t="shared" si="34"/>
        <v>0</v>
      </c>
      <c r="AN36" s="263">
        <f t="shared" si="40"/>
        <v>0</v>
      </c>
      <c r="AO36" s="251">
        <f t="shared" si="36"/>
        <v>0</v>
      </c>
      <c r="AP36" s="153">
        <f t="shared" si="13"/>
        <v>0</v>
      </c>
      <c r="AQ36" s="153" t="str">
        <f t="shared" si="27"/>
        <v>0</v>
      </c>
      <c r="AR36" s="153" t="str">
        <f t="shared" si="28"/>
        <v>0</v>
      </c>
      <c r="AS36" s="153" t="str">
        <f t="shared" si="29"/>
        <v>0</v>
      </c>
      <c r="AT36" s="247">
        <f t="shared" si="30"/>
        <v>1</v>
      </c>
      <c r="AU36" s="247" t="str">
        <f t="shared" si="14"/>
        <v>Faible</v>
      </c>
      <c r="AV36" s="346" t="str">
        <f t="shared" si="15"/>
        <v>NON</v>
      </c>
      <c r="AW36" s="234" t="str">
        <f>IF(CB36&lt;100,"RISQUE MINIME","RISQUE NON FAIBLE")</f>
        <v>RISQUE MINIME</v>
      </c>
      <c r="AX36" s="231" t="str">
        <f>IF(AO36=0,"NON","OUI")</f>
        <v>NON</v>
      </c>
      <c r="AY36" s="351"/>
      <c r="AZ36" s="352" t="s">
        <v>310</v>
      </c>
      <c r="BA36" s="237" t="str">
        <f>IF(AP36=0,"NON","OUI")</f>
        <v>NON</v>
      </c>
      <c r="BB36" s="351"/>
      <c r="BC36" s="351"/>
      <c r="BD36" s="352" t="s">
        <v>310</v>
      </c>
      <c r="BE36" s="237" t="str">
        <f>IF((AQ36+AR36)=3,"YEUX / INGESTION",IF(AQ36="2","YEUX",IF(AR36="1","INGESTION","NON")))</f>
        <v>NON</v>
      </c>
      <c r="BF36" s="351"/>
      <c r="BG36" s="354" t="s">
        <v>310</v>
      </c>
      <c r="BH36" s="154">
        <f>IF(ISNA(VLOOKUP(L36,CMRCLP,4,FALSE)),0,VLOOKUP(L36,CMRCLP,4))</f>
        <v>0</v>
      </c>
      <c r="BI36" s="154">
        <f>IF(ISNA(VLOOKUP(M36,CMRCLP,4,FALSE)),0,VLOOKUP(M36,CMRCLP,4))</f>
        <v>0</v>
      </c>
      <c r="BJ36" s="154">
        <f>IF(ISNA(VLOOKUP(N36,CMRCLP,4,FALSE)),0,VLOOKUP(N36,CMRCLP,4))</f>
        <v>0</v>
      </c>
      <c r="BK36" s="154">
        <f>IF(ISNA(VLOOKUP(O36,CMRCLP,4,FALSE)),0,VLOOKUP(O36,CMRCLP,4))</f>
        <v>0</v>
      </c>
      <c r="BL36" s="154">
        <f>IF(ISNA(VLOOKUP(L36,DANGERCLP,2,FALSE)),1,VLOOKUP(L36,DANGERCLP,2,FALSE))</f>
        <v>1</v>
      </c>
      <c r="BM36" s="154">
        <f>IF(ISNA(VLOOKUP(M36,DANGERCLP,2,FALSE)),1,VLOOKUP(M36,DANGERCLP,2,FALSE))</f>
        <v>1</v>
      </c>
      <c r="BN36" s="154">
        <f>IF(ISNA(VLOOKUP(N36,DANGERCLP,2,FALSE)),1,VLOOKUP(N36,DANGERCLP,2,FALSE))</f>
        <v>1</v>
      </c>
      <c r="BO36" s="154">
        <f>IF(ISNA(VLOOKUP(O36,DANGERCLP,2,FALSE)),1,VLOOKUP(O36,DANGERCLP,2,FALSE))</f>
        <v>1</v>
      </c>
      <c r="BP36" s="154">
        <f>IF(ISNA(VLOOKUP(P36,VLEPON,2)),1,VLOOKUP(P36,VLEPON,2))</f>
        <v>1</v>
      </c>
      <c r="BQ36" s="155">
        <f>T36/MAXA($T$8:$T$463)</f>
        <v>0</v>
      </c>
      <c r="BR36" s="156">
        <f t="shared" si="16"/>
        <v>11</v>
      </c>
      <c r="BS36" s="156">
        <f t="shared" si="17"/>
        <v>11</v>
      </c>
      <c r="BT36" s="157">
        <f t="shared" si="18"/>
        <v>1</v>
      </c>
      <c r="BU36" s="255">
        <f t="shared" si="19"/>
        <v>1</v>
      </c>
      <c r="BV36" s="252">
        <f>IF(ISNA(VLOOKUP((CONCATENATE(U36,V36)),Fréquencess,3,FALSE)),0,VLOOKUP((CONCATENATE(U36,V36)),Fréquencess,3,FALSE))</f>
        <v>1</v>
      </c>
      <c r="BW36" s="247">
        <f t="shared" si="20"/>
        <v>1</v>
      </c>
      <c r="BX36" s="247">
        <f t="shared" si="21"/>
        <v>1</v>
      </c>
      <c r="BY36" s="247">
        <f>IF(ISNA(VLOOKUP(Q36,score_volatilité,2,FALSE)),0,VLOOKUP(Q36,score_volatilité,2,FALSE))</f>
        <v>1</v>
      </c>
      <c r="BZ36" s="247">
        <f>IF(ISNA(VLOOKUP(X36,score_procédé,2,FALSE)),0,VLOOKUP(X36,score_procédé,2,FALSE))</f>
        <v>0.5</v>
      </c>
      <c r="CA36" s="247">
        <f>IF(ISNA(VLOOKUP(Y36,score_protection,2,FALSE)),0,VLOOKUP(Y36,score_protection,2,FALSE))</f>
        <v>1</v>
      </c>
      <c r="CB36" s="252">
        <f t="shared" si="31"/>
        <v>0.5</v>
      </c>
      <c r="CC36" s="154">
        <f>IF(ISNA(VLOOKUP(L36,DANGERARRETE,10,FALSE)),0,VLOOKUP(L36,DANGERARRETE,10,FALSE))</f>
        <v>0</v>
      </c>
      <c r="CD36" s="154">
        <f>IF(ISNA(VLOOKUP(M36,DANGERARRETE,10,FALSE)),0,VLOOKUP(M36,DANGERARRETE,10,FALSE))</f>
        <v>0</v>
      </c>
      <c r="CE36" s="154">
        <f>IF(ISNA(VLOOKUP(N36,DANGERARRETE,10,FALSE)),0,VLOOKUP(N36,DANGERARRETE,10,FALSE))</f>
        <v>0</v>
      </c>
      <c r="CF36" s="154">
        <f>IF(ISNA(VLOOKUP(O36,DANGERARRETE,10,FALSE)),0,VLOOKUP(O36,DANGERARRETE,10,FALSE))</f>
        <v>0</v>
      </c>
      <c r="CG36" s="154">
        <f t="shared" si="22"/>
        <v>0</v>
      </c>
      <c r="CH36" s="296" t="str">
        <f t="shared" si="32"/>
        <v>NON</v>
      </c>
    </row>
    <row r="37" spans="1:86" s="108" customFormat="1" ht="26.5" customHeight="1" x14ac:dyDescent="0.25">
      <c r="A37" s="77">
        <v>30</v>
      </c>
      <c r="B37" s="105"/>
      <c r="C37" s="105"/>
      <c r="D37" s="106"/>
      <c r="E37" s="106"/>
      <c r="F37" s="107"/>
      <c r="G37" s="114" t="s">
        <v>76</v>
      </c>
      <c r="H37" s="114" t="s">
        <v>76</v>
      </c>
      <c r="I37" s="114" t="s">
        <v>76</v>
      </c>
      <c r="J37" s="114" t="s">
        <v>76</v>
      </c>
      <c r="K37" s="114" t="s">
        <v>9</v>
      </c>
      <c r="L37" s="108" t="s">
        <v>8</v>
      </c>
      <c r="M37" s="108" t="s">
        <v>8</v>
      </c>
      <c r="N37" s="108" t="s">
        <v>8</v>
      </c>
      <c r="O37" s="108" t="s">
        <v>8</v>
      </c>
      <c r="P37" s="225" t="s">
        <v>76</v>
      </c>
      <c r="Q37" s="244" t="s">
        <v>34</v>
      </c>
      <c r="R37" s="259" t="s">
        <v>299</v>
      </c>
      <c r="S37" s="265" t="s">
        <v>300</v>
      </c>
      <c r="T37" s="217">
        <v>0</v>
      </c>
      <c r="U37" s="149" t="s">
        <v>58</v>
      </c>
      <c r="V37" s="149" t="s">
        <v>256</v>
      </c>
      <c r="W37" s="150" t="str">
        <f t="shared" si="0"/>
        <v>&lt; 30 mn</v>
      </c>
      <c r="X37" s="151" t="s">
        <v>31</v>
      </c>
      <c r="Y37" s="229" t="s">
        <v>108</v>
      </c>
      <c r="Z37" s="152">
        <f t="shared" si="1"/>
        <v>0</v>
      </c>
      <c r="AA37" s="152">
        <f t="shared" si="2"/>
        <v>0</v>
      </c>
      <c r="AB37" s="152">
        <f t="shared" si="3"/>
        <v>0</v>
      </c>
      <c r="AC37" s="152">
        <f t="shared" si="4"/>
        <v>0</v>
      </c>
      <c r="AD37" s="152">
        <f t="shared" si="5"/>
        <v>0</v>
      </c>
      <c r="AE37" s="152">
        <f t="shared" si="6"/>
        <v>0</v>
      </c>
      <c r="AF37" s="152">
        <f t="shared" si="7"/>
        <v>0</v>
      </c>
      <c r="AG37" s="152">
        <f t="shared" si="8"/>
        <v>0</v>
      </c>
      <c r="AH37" s="152">
        <f t="shared" si="9"/>
        <v>0</v>
      </c>
      <c r="AI37" s="152">
        <f t="shared" si="10"/>
        <v>0</v>
      </c>
      <c r="AJ37" s="152">
        <f t="shared" si="11"/>
        <v>0</v>
      </c>
      <c r="AK37" s="152">
        <f t="shared" si="12"/>
        <v>0</v>
      </c>
      <c r="AL37" s="263">
        <f t="shared" si="39"/>
        <v>0</v>
      </c>
      <c r="AM37" s="263">
        <f t="shared" si="34"/>
        <v>0</v>
      </c>
      <c r="AN37" s="263">
        <f t="shared" si="40"/>
        <v>0</v>
      </c>
      <c r="AO37" s="251">
        <f t="shared" si="36"/>
        <v>0</v>
      </c>
      <c r="AP37" s="153">
        <f t="shared" si="13"/>
        <v>0</v>
      </c>
      <c r="AQ37" s="153" t="str">
        <f t="shared" si="27"/>
        <v>0</v>
      </c>
      <c r="AR37" s="153" t="str">
        <f t="shared" si="28"/>
        <v>0</v>
      </c>
      <c r="AS37" s="153" t="str">
        <f t="shared" si="29"/>
        <v>0</v>
      </c>
      <c r="AT37" s="247">
        <f t="shared" si="30"/>
        <v>1</v>
      </c>
      <c r="AU37" s="247" t="str">
        <f t="shared" si="14"/>
        <v>Faible</v>
      </c>
      <c r="AV37" s="346" t="str">
        <f t="shared" si="15"/>
        <v>NON</v>
      </c>
      <c r="AW37" s="234" t="str">
        <f>IF(CB37&lt;100,"RISQUE MINIME","RISQUE NON FAIBLE")</f>
        <v>RISQUE MINIME</v>
      </c>
      <c r="AX37" s="231" t="str">
        <f>IF(AO37=0,"NON","OUI")</f>
        <v>NON</v>
      </c>
      <c r="AY37" s="351"/>
      <c r="AZ37" s="352" t="s">
        <v>310</v>
      </c>
      <c r="BA37" s="237" t="str">
        <f>IF(AP37=0,"NON","OUI")</f>
        <v>NON</v>
      </c>
      <c r="BB37" s="351"/>
      <c r="BC37" s="351"/>
      <c r="BD37" s="352" t="s">
        <v>310</v>
      </c>
      <c r="BE37" s="237" t="str">
        <f>IF((AQ37+AR37)=3,"YEUX / INGESTION",IF(AQ37="2","YEUX",IF(AR37="1","INGESTION","NON")))</f>
        <v>NON</v>
      </c>
      <c r="BF37" s="351"/>
      <c r="BG37" s="354" t="s">
        <v>310</v>
      </c>
      <c r="BH37" s="154">
        <f>IF(ISNA(VLOOKUP(L37,CMRCLP,4,FALSE)),0,VLOOKUP(L37,CMRCLP,4))</f>
        <v>0</v>
      </c>
      <c r="BI37" s="154">
        <f>IF(ISNA(VLOOKUP(M37,CMRCLP,4,FALSE)),0,VLOOKUP(M37,CMRCLP,4))</f>
        <v>0</v>
      </c>
      <c r="BJ37" s="154">
        <f>IF(ISNA(VLOOKUP(N37,CMRCLP,4,FALSE)),0,VLOOKUP(N37,CMRCLP,4))</f>
        <v>0</v>
      </c>
      <c r="BK37" s="154">
        <f>IF(ISNA(VLOOKUP(O37,CMRCLP,4,FALSE)),0,VLOOKUP(O37,CMRCLP,4))</f>
        <v>0</v>
      </c>
      <c r="BL37" s="154">
        <f>IF(ISNA(VLOOKUP(L37,DANGERCLP,2,FALSE)),1,VLOOKUP(L37,DANGERCLP,2,FALSE))</f>
        <v>1</v>
      </c>
      <c r="BM37" s="154">
        <f>IF(ISNA(VLOOKUP(M37,DANGERCLP,2,FALSE)),1,VLOOKUP(M37,DANGERCLP,2,FALSE))</f>
        <v>1</v>
      </c>
      <c r="BN37" s="154">
        <f>IF(ISNA(VLOOKUP(N37,DANGERCLP,2,FALSE)),1,VLOOKUP(N37,DANGERCLP,2,FALSE))</f>
        <v>1</v>
      </c>
      <c r="BO37" s="154">
        <f>IF(ISNA(VLOOKUP(O37,DANGERCLP,2,FALSE)),1,VLOOKUP(O37,DANGERCLP,2,FALSE))</f>
        <v>1</v>
      </c>
      <c r="BP37" s="154">
        <f>IF(ISNA(VLOOKUP(P37,VLEPON,2)),1,VLOOKUP(P37,VLEPON,2))</f>
        <v>1</v>
      </c>
      <c r="BQ37" s="155">
        <f>T37/MAXA($T$8:$T$463)</f>
        <v>0</v>
      </c>
      <c r="BR37" s="156">
        <f t="shared" si="16"/>
        <v>11</v>
      </c>
      <c r="BS37" s="156">
        <f t="shared" si="17"/>
        <v>11</v>
      </c>
      <c r="BT37" s="157">
        <f t="shared" si="18"/>
        <v>1</v>
      </c>
      <c r="BU37" s="255">
        <f t="shared" si="19"/>
        <v>1</v>
      </c>
      <c r="BV37" s="252">
        <f>IF(ISNA(VLOOKUP((CONCATENATE(U37,V37)),Fréquencess,3,FALSE)),0,VLOOKUP((CONCATENATE(U37,V37)),Fréquencess,3,FALSE))</f>
        <v>1</v>
      </c>
      <c r="BW37" s="247">
        <f t="shared" si="20"/>
        <v>1</v>
      </c>
      <c r="BX37" s="247">
        <f t="shared" si="21"/>
        <v>1</v>
      </c>
      <c r="BY37" s="247">
        <f>IF(ISNA(VLOOKUP(Q37,score_volatilité,2,FALSE)),0,VLOOKUP(Q37,score_volatilité,2,FALSE))</f>
        <v>1</v>
      </c>
      <c r="BZ37" s="247">
        <f>IF(ISNA(VLOOKUP(X37,score_procédé,2,FALSE)),0,VLOOKUP(X37,score_procédé,2,FALSE))</f>
        <v>0.5</v>
      </c>
      <c r="CA37" s="247">
        <f>IF(ISNA(VLOOKUP(Y37,score_protection,2,FALSE)),0,VLOOKUP(Y37,score_protection,2,FALSE))</f>
        <v>1</v>
      </c>
      <c r="CB37" s="252">
        <f t="shared" si="31"/>
        <v>0.5</v>
      </c>
      <c r="CC37" s="154">
        <f>IF(ISNA(VLOOKUP(L37,DANGERARRETE,10,FALSE)),0,VLOOKUP(L37,DANGERARRETE,10,FALSE))</f>
        <v>0</v>
      </c>
      <c r="CD37" s="154">
        <f>IF(ISNA(VLOOKUP(M37,DANGERARRETE,10,FALSE)),0,VLOOKUP(M37,DANGERARRETE,10,FALSE))</f>
        <v>0</v>
      </c>
      <c r="CE37" s="154">
        <f>IF(ISNA(VLOOKUP(N37,DANGERARRETE,10,FALSE)),0,VLOOKUP(N37,DANGERARRETE,10,FALSE))</f>
        <v>0</v>
      </c>
      <c r="CF37" s="154">
        <f>IF(ISNA(VLOOKUP(O37,DANGERARRETE,10,FALSE)),0,VLOOKUP(O37,DANGERARRETE,10,FALSE))</f>
        <v>0</v>
      </c>
      <c r="CG37" s="154">
        <f t="shared" si="22"/>
        <v>0</v>
      </c>
      <c r="CH37" s="296" t="str">
        <f t="shared" si="32"/>
        <v>NON</v>
      </c>
    </row>
    <row r="38" spans="1:86" s="108" customFormat="1" ht="26.5" customHeight="1" x14ac:dyDescent="0.25">
      <c r="A38" s="77">
        <v>31</v>
      </c>
      <c r="B38" s="105"/>
      <c r="C38" s="105"/>
      <c r="D38" s="106"/>
      <c r="E38" s="106"/>
      <c r="F38" s="107"/>
      <c r="G38" s="114" t="s">
        <v>76</v>
      </c>
      <c r="H38" s="114" t="s">
        <v>76</v>
      </c>
      <c r="I38" s="114" t="s">
        <v>76</v>
      </c>
      <c r="J38" s="114" t="s">
        <v>76</v>
      </c>
      <c r="K38" s="114" t="s">
        <v>9</v>
      </c>
      <c r="L38" s="108" t="s">
        <v>8</v>
      </c>
      <c r="M38" s="108" t="s">
        <v>8</v>
      </c>
      <c r="N38" s="108" t="s">
        <v>8</v>
      </c>
      <c r="O38" s="108" t="s">
        <v>8</v>
      </c>
      <c r="P38" s="225" t="s">
        <v>76</v>
      </c>
      <c r="Q38" s="244" t="s">
        <v>34</v>
      </c>
      <c r="R38" s="259" t="s">
        <v>299</v>
      </c>
      <c r="S38" s="265" t="s">
        <v>300</v>
      </c>
      <c r="T38" s="217">
        <v>0</v>
      </c>
      <c r="U38" s="149" t="s">
        <v>58</v>
      </c>
      <c r="V38" s="149" t="s">
        <v>256</v>
      </c>
      <c r="W38" s="150" t="str">
        <f t="shared" si="0"/>
        <v>&lt; 30 mn</v>
      </c>
      <c r="X38" s="151" t="s">
        <v>31</v>
      </c>
      <c r="Y38" s="229" t="s">
        <v>108</v>
      </c>
      <c r="Z38" s="152">
        <f t="shared" si="1"/>
        <v>0</v>
      </c>
      <c r="AA38" s="152">
        <f t="shared" si="2"/>
        <v>0</v>
      </c>
      <c r="AB38" s="152">
        <f t="shared" si="3"/>
        <v>0</v>
      </c>
      <c r="AC38" s="152">
        <f t="shared" si="4"/>
        <v>0</v>
      </c>
      <c r="AD38" s="152">
        <f t="shared" si="5"/>
        <v>0</v>
      </c>
      <c r="AE38" s="152">
        <f t="shared" si="6"/>
        <v>0</v>
      </c>
      <c r="AF38" s="152">
        <f t="shared" si="7"/>
        <v>0</v>
      </c>
      <c r="AG38" s="152">
        <f t="shared" si="8"/>
        <v>0</v>
      </c>
      <c r="AH38" s="152">
        <f t="shared" si="9"/>
        <v>0</v>
      </c>
      <c r="AI38" s="152">
        <f t="shared" si="10"/>
        <v>0</v>
      </c>
      <c r="AJ38" s="152">
        <f t="shared" si="11"/>
        <v>0</v>
      </c>
      <c r="AK38" s="152">
        <f t="shared" si="12"/>
        <v>0</v>
      </c>
      <c r="AL38" s="263">
        <f t="shared" si="39"/>
        <v>0</v>
      </c>
      <c r="AM38" s="263">
        <f t="shared" si="34"/>
        <v>0</v>
      </c>
      <c r="AN38" s="263">
        <f t="shared" si="40"/>
        <v>0</v>
      </c>
      <c r="AO38" s="251">
        <f t="shared" si="36"/>
        <v>0</v>
      </c>
      <c r="AP38" s="153">
        <f t="shared" si="13"/>
        <v>0</v>
      </c>
      <c r="AQ38" s="153" t="str">
        <f t="shared" si="27"/>
        <v>0</v>
      </c>
      <c r="AR38" s="153" t="str">
        <f t="shared" si="28"/>
        <v>0</v>
      </c>
      <c r="AS38" s="153" t="str">
        <f t="shared" si="29"/>
        <v>0</v>
      </c>
      <c r="AT38" s="247">
        <f t="shared" si="30"/>
        <v>1</v>
      </c>
      <c r="AU38" s="247" t="str">
        <f t="shared" si="14"/>
        <v>Faible</v>
      </c>
      <c r="AV38" s="346" t="str">
        <f t="shared" si="15"/>
        <v>NON</v>
      </c>
      <c r="AW38" s="234" t="str">
        <f>IF(CB38&lt;100,"RISQUE MINIME","RISQUE NON FAIBLE")</f>
        <v>RISQUE MINIME</v>
      </c>
      <c r="AX38" s="231" t="str">
        <f>IF(AO38=0,"NON","OUI")</f>
        <v>NON</v>
      </c>
      <c r="AY38" s="351"/>
      <c r="AZ38" s="352" t="s">
        <v>310</v>
      </c>
      <c r="BA38" s="237" t="str">
        <f>IF(AP38=0,"NON","OUI")</f>
        <v>NON</v>
      </c>
      <c r="BB38" s="351"/>
      <c r="BC38" s="351"/>
      <c r="BD38" s="352" t="s">
        <v>310</v>
      </c>
      <c r="BE38" s="237" t="str">
        <f>IF((AQ38+AR38)=3,"YEUX / INGESTION",IF(AQ38="2","YEUX",IF(AR38="1","INGESTION","NON")))</f>
        <v>NON</v>
      </c>
      <c r="BF38" s="351"/>
      <c r="BG38" s="354" t="s">
        <v>310</v>
      </c>
      <c r="BH38" s="154">
        <f>IF(ISNA(VLOOKUP(L38,CMRCLP,4,FALSE)),0,VLOOKUP(L38,CMRCLP,4))</f>
        <v>0</v>
      </c>
      <c r="BI38" s="154">
        <f>IF(ISNA(VLOOKUP(M38,CMRCLP,4,FALSE)),0,VLOOKUP(M38,CMRCLP,4))</f>
        <v>0</v>
      </c>
      <c r="BJ38" s="154">
        <f>IF(ISNA(VLOOKUP(N38,CMRCLP,4,FALSE)),0,VLOOKUP(N38,CMRCLP,4))</f>
        <v>0</v>
      </c>
      <c r="BK38" s="154">
        <f>IF(ISNA(VLOOKUP(O38,CMRCLP,4,FALSE)),0,VLOOKUP(O38,CMRCLP,4))</f>
        <v>0</v>
      </c>
      <c r="BL38" s="154">
        <f>IF(ISNA(VLOOKUP(L38,DANGERCLP,2,FALSE)),1,VLOOKUP(L38,DANGERCLP,2,FALSE))</f>
        <v>1</v>
      </c>
      <c r="BM38" s="154">
        <f>IF(ISNA(VLOOKUP(M38,DANGERCLP,2,FALSE)),1,VLOOKUP(M38,DANGERCLP,2,FALSE))</f>
        <v>1</v>
      </c>
      <c r="BN38" s="154">
        <f>IF(ISNA(VLOOKUP(N38,DANGERCLP,2,FALSE)),1,VLOOKUP(N38,DANGERCLP,2,FALSE))</f>
        <v>1</v>
      </c>
      <c r="BO38" s="154">
        <f>IF(ISNA(VLOOKUP(O38,DANGERCLP,2,FALSE)),1,VLOOKUP(O38,DANGERCLP,2,FALSE))</f>
        <v>1</v>
      </c>
      <c r="BP38" s="154">
        <f>IF(ISNA(VLOOKUP(P38,VLEPON,2)),1,VLOOKUP(P38,VLEPON,2))</f>
        <v>1</v>
      </c>
      <c r="BQ38" s="155">
        <f>T38/MAXA($T$8:$T$463)</f>
        <v>0</v>
      </c>
      <c r="BR38" s="156">
        <f t="shared" si="16"/>
        <v>11</v>
      </c>
      <c r="BS38" s="156">
        <f t="shared" si="17"/>
        <v>11</v>
      </c>
      <c r="BT38" s="157">
        <f t="shared" si="18"/>
        <v>1</v>
      </c>
      <c r="BU38" s="255">
        <f t="shared" si="19"/>
        <v>1</v>
      </c>
      <c r="BV38" s="252">
        <f>IF(ISNA(VLOOKUP((CONCATENATE(U38,V38)),Fréquencess,3,FALSE)),0,VLOOKUP((CONCATENATE(U38,V38)),Fréquencess,3,FALSE))</f>
        <v>1</v>
      </c>
      <c r="BW38" s="247">
        <f t="shared" si="20"/>
        <v>1</v>
      </c>
      <c r="BX38" s="247">
        <f t="shared" si="21"/>
        <v>1</v>
      </c>
      <c r="BY38" s="247">
        <f>IF(ISNA(VLOOKUP(Q38,score_volatilité,2,FALSE)),0,VLOOKUP(Q38,score_volatilité,2,FALSE))</f>
        <v>1</v>
      </c>
      <c r="BZ38" s="247">
        <f>IF(ISNA(VLOOKUP(X38,score_procédé,2,FALSE)),0,VLOOKUP(X38,score_procédé,2,FALSE))</f>
        <v>0.5</v>
      </c>
      <c r="CA38" s="247">
        <f>IF(ISNA(VLOOKUP(Y38,score_protection,2,FALSE)),0,VLOOKUP(Y38,score_protection,2,FALSE))</f>
        <v>1</v>
      </c>
      <c r="CB38" s="252">
        <f t="shared" si="31"/>
        <v>0.5</v>
      </c>
      <c r="CC38" s="154">
        <f>IF(ISNA(VLOOKUP(L38,DANGERARRETE,10,FALSE)),0,VLOOKUP(L38,DANGERARRETE,10,FALSE))</f>
        <v>0</v>
      </c>
      <c r="CD38" s="154">
        <f>IF(ISNA(VLOOKUP(M38,DANGERARRETE,10,FALSE)),0,VLOOKUP(M38,DANGERARRETE,10,FALSE))</f>
        <v>0</v>
      </c>
      <c r="CE38" s="154">
        <f>IF(ISNA(VLOOKUP(N38,DANGERARRETE,10,FALSE)),0,VLOOKUP(N38,DANGERARRETE,10,FALSE))</f>
        <v>0</v>
      </c>
      <c r="CF38" s="154">
        <f>IF(ISNA(VLOOKUP(O38,DANGERARRETE,10,FALSE)),0,VLOOKUP(O38,DANGERARRETE,10,FALSE))</f>
        <v>0</v>
      </c>
      <c r="CG38" s="154">
        <f t="shared" si="22"/>
        <v>0</v>
      </c>
      <c r="CH38" s="296" t="str">
        <f t="shared" si="32"/>
        <v>NON</v>
      </c>
    </row>
    <row r="39" spans="1:86" s="108" customFormat="1" ht="26.5" customHeight="1" x14ac:dyDescent="0.25">
      <c r="A39" s="77">
        <v>32</v>
      </c>
      <c r="B39" s="105"/>
      <c r="C39" s="105"/>
      <c r="D39" s="106"/>
      <c r="E39" s="106"/>
      <c r="F39" s="107"/>
      <c r="G39" s="114" t="s">
        <v>76</v>
      </c>
      <c r="H39" s="114" t="s">
        <v>76</v>
      </c>
      <c r="I39" s="114" t="s">
        <v>76</v>
      </c>
      <c r="J39" s="114" t="s">
        <v>76</v>
      </c>
      <c r="K39" s="114" t="s">
        <v>9</v>
      </c>
      <c r="L39" s="108" t="s">
        <v>8</v>
      </c>
      <c r="M39" s="108" t="s">
        <v>8</v>
      </c>
      <c r="N39" s="108" t="s">
        <v>8</v>
      </c>
      <c r="O39" s="108" t="s">
        <v>8</v>
      </c>
      <c r="P39" s="225" t="s">
        <v>76</v>
      </c>
      <c r="Q39" s="244" t="s">
        <v>34</v>
      </c>
      <c r="R39" s="259" t="s">
        <v>299</v>
      </c>
      <c r="S39" s="265" t="s">
        <v>300</v>
      </c>
      <c r="T39" s="217">
        <v>0</v>
      </c>
      <c r="U39" s="149" t="s">
        <v>58</v>
      </c>
      <c r="V39" s="149" t="s">
        <v>256</v>
      </c>
      <c r="W39" s="150" t="str">
        <f t="shared" ref="W39:W173" si="41">IF(ISNA(VLOOKUP((CONCATENATE(U39,V39)),Fréquencess,2,FALSE)),0,VLOOKUP((CONCATENATE(U39,V39)),Fréquencess,2,FALSE))</f>
        <v>&lt; 30 mn</v>
      </c>
      <c r="X39" s="151" t="s">
        <v>31</v>
      </c>
      <c r="Y39" s="229" t="s">
        <v>108</v>
      </c>
      <c r="Z39" s="152">
        <f t="shared" si="1"/>
        <v>0</v>
      </c>
      <c r="AA39" s="152">
        <f t="shared" si="2"/>
        <v>0</v>
      </c>
      <c r="AB39" s="152">
        <f t="shared" si="3"/>
        <v>0</v>
      </c>
      <c r="AC39" s="152">
        <f t="shared" si="4"/>
        <v>0</v>
      </c>
      <c r="AD39" s="152">
        <f t="shared" si="5"/>
        <v>0</v>
      </c>
      <c r="AE39" s="152">
        <f t="shared" si="6"/>
        <v>0</v>
      </c>
      <c r="AF39" s="152">
        <f t="shared" si="7"/>
        <v>0</v>
      </c>
      <c r="AG39" s="152">
        <f t="shared" si="8"/>
        <v>0</v>
      </c>
      <c r="AH39" s="152">
        <f t="shared" si="9"/>
        <v>0</v>
      </c>
      <c r="AI39" s="152">
        <f t="shared" si="10"/>
        <v>0</v>
      </c>
      <c r="AJ39" s="152">
        <f t="shared" si="11"/>
        <v>0</v>
      </c>
      <c r="AK39" s="152">
        <f t="shared" si="12"/>
        <v>0</v>
      </c>
      <c r="AL39" s="263">
        <f t="shared" si="39"/>
        <v>0</v>
      </c>
      <c r="AM39" s="263">
        <f t="shared" si="34"/>
        <v>0</v>
      </c>
      <c r="AN39" s="263">
        <f t="shared" si="40"/>
        <v>0</v>
      </c>
      <c r="AO39" s="251">
        <f t="shared" si="36"/>
        <v>0</v>
      </c>
      <c r="AP39" s="153">
        <f t="shared" si="13"/>
        <v>0</v>
      </c>
      <c r="AQ39" s="153" t="str">
        <f t="shared" si="27"/>
        <v>0</v>
      </c>
      <c r="AR39" s="153" t="str">
        <f t="shared" si="28"/>
        <v>0</v>
      </c>
      <c r="AS39" s="153" t="str">
        <f t="shared" si="29"/>
        <v>0</v>
      </c>
      <c r="AT39" s="247">
        <f t="shared" si="30"/>
        <v>1</v>
      </c>
      <c r="AU39" s="247" t="str">
        <f t="shared" si="14"/>
        <v>Faible</v>
      </c>
      <c r="AV39" s="346" t="str">
        <f t="shared" si="15"/>
        <v>NON</v>
      </c>
      <c r="AW39" s="234" t="str">
        <f>IF(CB39&lt;100,"RISQUE MINIME","RISQUE NON FAIBLE")</f>
        <v>RISQUE MINIME</v>
      </c>
      <c r="AX39" s="231" t="str">
        <f>IF(AO39=0,"NON","OUI")</f>
        <v>NON</v>
      </c>
      <c r="AY39" s="351"/>
      <c r="AZ39" s="352" t="s">
        <v>310</v>
      </c>
      <c r="BA39" s="237" t="str">
        <f>IF(AP39=0,"NON","OUI")</f>
        <v>NON</v>
      </c>
      <c r="BB39" s="351"/>
      <c r="BC39" s="351"/>
      <c r="BD39" s="352" t="s">
        <v>310</v>
      </c>
      <c r="BE39" s="237" t="str">
        <f>IF((AQ39+AR39)=3,"YEUX / INGESTION",IF(AQ39="2","YEUX",IF(AR39="1","INGESTION","NON")))</f>
        <v>NON</v>
      </c>
      <c r="BF39" s="351"/>
      <c r="BG39" s="354" t="s">
        <v>310</v>
      </c>
      <c r="BH39" s="154">
        <f>IF(ISNA(VLOOKUP(L39,CMRCLP,4,FALSE)),0,VLOOKUP(L39,CMRCLP,4))</f>
        <v>0</v>
      </c>
      <c r="BI39" s="154">
        <f>IF(ISNA(VLOOKUP(M39,CMRCLP,4,FALSE)),0,VLOOKUP(M39,CMRCLP,4))</f>
        <v>0</v>
      </c>
      <c r="BJ39" s="154">
        <f>IF(ISNA(VLOOKUP(N39,CMRCLP,4,FALSE)),0,VLOOKUP(N39,CMRCLP,4))</f>
        <v>0</v>
      </c>
      <c r="BK39" s="154">
        <f>IF(ISNA(VLOOKUP(O39,CMRCLP,4,FALSE)),0,VLOOKUP(O39,CMRCLP,4))</f>
        <v>0</v>
      </c>
      <c r="BL39" s="154">
        <f>IF(ISNA(VLOOKUP(L39,DANGERCLP,2,FALSE)),1,VLOOKUP(L39,DANGERCLP,2,FALSE))</f>
        <v>1</v>
      </c>
      <c r="BM39" s="154">
        <f>IF(ISNA(VLOOKUP(M39,DANGERCLP,2,FALSE)),1,VLOOKUP(M39,DANGERCLP,2,FALSE))</f>
        <v>1</v>
      </c>
      <c r="BN39" s="154">
        <f>IF(ISNA(VLOOKUP(N39,DANGERCLP,2,FALSE)),1,VLOOKUP(N39,DANGERCLP,2,FALSE))</f>
        <v>1</v>
      </c>
      <c r="BO39" s="154">
        <f>IF(ISNA(VLOOKUP(O39,DANGERCLP,2,FALSE)),1,VLOOKUP(O39,DANGERCLP,2,FALSE))</f>
        <v>1</v>
      </c>
      <c r="BP39" s="154">
        <f>IF(ISNA(VLOOKUP(P39,VLEPON,2)),1,VLOOKUP(P39,VLEPON,2))</f>
        <v>1</v>
      </c>
      <c r="BQ39" s="155">
        <f>T39/MAXA($T$8:$T$463)</f>
        <v>0</v>
      </c>
      <c r="BR39" s="156">
        <f t="shared" ref="BR39:BR173" si="42">BT39*10+BV39</f>
        <v>11</v>
      </c>
      <c r="BS39" s="156">
        <f t="shared" ref="BS39:BS173" si="43">BW39*10+BU39</f>
        <v>11</v>
      </c>
      <c r="BT39" s="157">
        <f t="shared" ref="BT39:BT173" si="44">IF(BQ39&gt;0.33,5,(IF(BQ39&gt;0.12,4,IF(BQ39&gt;0.05,3,IF(BQ39&gt;0.01001,2,1)))))</f>
        <v>1</v>
      </c>
      <c r="BU39" s="255">
        <f t="shared" si="19"/>
        <v>1</v>
      </c>
      <c r="BV39" s="252">
        <f>IF(ISNA(VLOOKUP((CONCATENATE(U39,V39)),Fréquencess,3,FALSE)),0,VLOOKUP((CONCATENATE(U39,V39)),Fréquencess,3,FALSE))</f>
        <v>1</v>
      </c>
      <c r="BW39" s="247">
        <f t="shared" ref="BW39:BW173" si="45">IF(ISNA(VLOOKUP(BR39,Exposition,2,FALSE)),0,VLOOKUP(BR39,Exposition,2,FALSE))</f>
        <v>1</v>
      </c>
      <c r="BX39" s="247">
        <f t="shared" si="21"/>
        <v>1</v>
      </c>
      <c r="BY39" s="247">
        <f>IF(ISNA(VLOOKUP(Q39,score_volatilité,2,FALSE)),0,VLOOKUP(Q39,score_volatilité,2,FALSE))</f>
        <v>1</v>
      </c>
      <c r="BZ39" s="247">
        <f>IF(ISNA(VLOOKUP(X39,score_procédé,2,FALSE)),0,VLOOKUP(X39,score_procédé,2,FALSE))</f>
        <v>0.5</v>
      </c>
      <c r="CA39" s="247">
        <f>IF(ISNA(VLOOKUP(Y39,score_protection,2,FALSE)),0,VLOOKUP(Y39,score_protection,2,FALSE))</f>
        <v>1</v>
      </c>
      <c r="CB39" s="252">
        <f t="shared" si="31"/>
        <v>0.5</v>
      </c>
      <c r="CC39" s="154">
        <f>IF(ISNA(VLOOKUP(L39,DANGERARRETE,10,FALSE)),0,VLOOKUP(L39,DANGERARRETE,10,FALSE))</f>
        <v>0</v>
      </c>
      <c r="CD39" s="154">
        <f>IF(ISNA(VLOOKUP(M39,DANGERARRETE,10,FALSE)),0,VLOOKUP(M39,DANGERARRETE,10,FALSE))</f>
        <v>0</v>
      </c>
      <c r="CE39" s="154">
        <f>IF(ISNA(VLOOKUP(N39,DANGERARRETE,10,FALSE)),0,VLOOKUP(N39,DANGERARRETE,10,FALSE))</f>
        <v>0</v>
      </c>
      <c r="CF39" s="154">
        <f>IF(ISNA(VLOOKUP(O39,DANGERARRETE,10,FALSE)),0,VLOOKUP(O39,DANGERARRETE,10,FALSE))</f>
        <v>0</v>
      </c>
      <c r="CG39" s="154">
        <f t="shared" si="22"/>
        <v>0</v>
      </c>
      <c r="CH39" s="296" t="str">
        <f t="shared" si="32"/>
        <v>NON</v>
      </c>
    </row>
    <row r="40" spans="1:86" s="108" customFormat="1" ht="26.5" customHeight="1" x14ac:dyDescent="0.25">
      <c r="A40" s="77">
        <v>33</v>
      </c>
      <c r="B40" s="105"/>
      <c r="C40" s="105"/>
      <c r="D40" s="106"/>
      <c r="E40" s="106"/>
      <c r="F40" s="107"/>
      <c r="G40" s="114" t="s">
        <v>76</v>
      </c>
      <c r="H40" s="114" t="s">
        <v>76</v>
      </c>
      <c r="I40" s="114" t="s">
        <v>76</v>
      </c>
      <c r="J40" s="114" t="s">
        <v>76</v>
      </c>
      <c r="K40" s="114" t="s">
        <v>9</v>
      </c>
      <c r="L40" s="108" t="s">
        <v>8</v>
      </c>
      <c r="M40" s="108" t="s">
        <v>8</v>
      </c>
      <c r="N40" s="108" t="s">
        <v>8</v>
      </c>
      <c r="O40" s="108" t="s">
        <v>8</v>
      </c>
      <c r="P40" s="225" t="s">
        <v>76</v>
      </c>
      <c r="Q40" s="244" t="s">
        <v>34</v>
      </c>
      <c r="R40" s="259" t="s">
        <v>299</v>
      </c>
      <c r="S40" s="265" t="s">
        <v>300</v>
      </c>
      <c r="T40" s="217">
        <v>0</v>
      </c>
      <c r="U40" s="149" t="s">
        <v>58</v>
      </c>
      <c r="V40" s="149" t="s">
        <v>256</v>
      </c>
      <c r="W40" s="150" t="str">
        <f t="shared" si="41"/>
        <v>&lt; 30 mn</v>
      </c>
      <c r="X40" s="151" t="s">
        <v>31</v>
      </c>
      <c r="Y40" s="229" t="s">
        <v>108</v>
      </c>
      <c r="Z40" s="152">
        <f t="shared" si="1"/>
        <v>0</v>
      </c>
      <c r="AA40" s="152">
        <f t="shared" si="2"/>
        <v>0</v>
      </c>
      <c r="AB40" s="152">
        <f t="shared" si="3"/>
        <v>0</v>
      </c>
      <c r="AC40" s="152">
        <f t="shared" si="4"/>
        <v>0</v>
      </c>
      <c r="AD40" s="152">
        <f t="shared" si="5"/>
        <v>0</v>
      </c>
      <c r="AE40" s="152">
        <f t="shared" si="6"/>
        <v>0</v>
      </c>
      <c r="AF40" s="152">
        <f t="shared" si="7"/>
        <v>0</v>
      </c>
      <c r="AG40" s="152">
        <f t="shared" si="8"/>
        <v>0</v>
      </c>
      <c r="AH40" s="152">
        <f t="shared" si="9"/>
        <v>0</v>
      </c>
      <c r="AI40" s="152">
        <f t="shared" si="10"/>
        <v>0</v>
      </c>
      <c r="AJ40" s="152">
        <f t="shared" si="11"/>
        <v>0</v>
      </c>
      <c r="AK40" s="152">
        <f t="shared" si="12"/>
        <v>0</v>
      </c>
      <c r="AL40" s="263">
        <f t="shared" si="39"/>
        <v>0</v>
      </c>
      <c r="AM40" s="263">
        <f t="shared" si="34"/>
        <v>0</v>
      </c>
      <c r="AN40" s="263">
        <f t="shared" si="40"/>
        <v>0</v>
      </c>
      <c r="AO40" s="251">
        <f t="shared" si="36"/>
        <v>0</v>
      </c>
      <c r="AP40" s="153">
        <f t="shared" si="13"/>
        <v>0</v>
      </c>
      <c r="AQ40" s="153" t="str">
        <f t="shared" si="27"/>
        <v>0</v>
      </c>
      <c r="AR40" s="153" t="str">
        <f t="shared" si="28"/>
        <v>0</v>
      </c>
      <c r="AS40" s="153" t="str">
        <f t="shared" si="29"/>
        <v>0</v>
      </c>
      <c r="AT40" s="247">
        <f t="shared" si="30"/>
        <v>1</v>
      </c>
      <c r="AU40" s="247" t="str">
        <f t="shared" si="14"/>
        <v>Faible</v>
      </c>
      <c r="AV40" s="346" t="str">
        <f t="shared" si="15"/>
        <v>NON</v>
      </c>
      <c r="AW40" s="234" t="str">
        <f>IF(CB40&lt;100,"RISQUE MINIME","RISQUE NON FAIBLE")</f>
        <v>RISQUE MINIME</v>
      </c>
      <c r="AX40" s="231" t="str">
        <f>IF(AO40=0,"NON","OUI")</f>
        <v>NON</v>
      </c>
      <c r="AY40" s="351"/>
      <c r="AZ40" s="352" t="s">
        <v>310</v>
      </c>
      <c r="BA40" s="237" t="str">
        <f>IF(AP40=0,"NON","OUI")</f>
        <v>NON</v>
      </c>
      <c r="BB40" s="351"/>
      <c r="BC40" s="351"/>
      <c r="BD40" s="352" t="s">
        <v>310</v>
      </c>
      <c r="BE40" s="237" t="str">
        <f>IF((AQ40+AR40)=3,"YEUX / INGESTION",IF(AQ40="2","YEUX",IF(AR40="1","INGESTION","NON")))</f>
        <v>NON</v>
      </c>
      <c r="BF40" s="351"/>
      <c r="BG40" s="354" t="s">
        <v>310</v>
      </c>
      <c r="BH40" s="154">
        <f>IF(ISNA(VLOOKUP(L40,CMRCLP,4,FALSE)),0,VLOOKUP(L40,CMRCLP,4))</f>
        <v>0</v>
      </c>
      <c r="BI40" s="154">
        <f>IF(ISNA(VLOOKUP(M40,CMRCLP,4,FALSE)),0,VLOOKUP(M40,CMRCLP,4))</f>
        <v>0</v>
      </c>
      <c r="BJ40" s="154">
        <f>IF(ISNA(VLOOKUP(N40,CMRCLP,4,FALSE)),0,VLOOKUP(N40,CMRCLP,4))</f>
        <v>0</v>
      </c>
      <c r="BK40" s="154">
        <f>IF(ISNA(VLOOKUP(O40,CMRCLP,4,FALSE)),0,VLOOKUP(O40,CMRCLP,4))</f>
        <v>0</v>
      </c>
      <c r="BL40" s="154">
        <f>IF(ISNA(VLOOKUP(L40,DANGERCLP,2,FALSE)),1,VLOOKUP(L40,DANGERCLP,2,FALSE))</f>
        <v>1</v>
      </c>
      <c r="BM40" s="154">
        <f>IF(ISNA(VLOOKUP(M40,DANGERCLP,2,FALSE)),1,VLOOKUP(M40,DANGERCLP,2,FALSE))</f>
        <v>1</v>
      </c>
      <c r="BN40" s="154">
        <f>IF(ISNA(VLOOKUP(N40,DANGERCLP,2,FALSE)),1,VLOOKUP(N40,DANGERCLP,2,FALSE))</f>
        <v>1</v>
      </c>
      <c r="BO40" s="154">
        <f>IF(ISNA(VLOOKUP(O40,DANGERCLP,2,FALSE)),1,VLOOKUP(O40,DANGERCLP,2,FALSE))</f>
        <v>1</v>
      </c>
      <c r="BP40" s="154">
        <f>IF(ISNA(VLOOKUP(P40,VLEPON,2)),1,VLOOKUP(P40,VLEPON,2))</f>
        <v>1</v>
      </c>
      <c r="BQ40" s="155">
        <f>T40/MAXA($T$8:$T$463)</f>
        <v>0</v>
      </c>
      <c r="BR40" s="156">
        <f t="shared" si="42"/>
        <v>11</v>
      </c>
      <c r="BS40" s="156">
        <f t="shared" si="43"/>
        <v>11</v>
      </c>
      <c r="BT40" s="157">
        <f t="shared" si="44"/>
        <v>1</v>
      </c>
      <c r="BU40" s="255">
        <f t="shared" si="19"/>
        <v>1</v>
      </c>
      <c r="BV40" s="252">
        <f>IF(ISNA(VLOOKUP((CONCATENATE(U40,V40)),Fréquencess,3,FALSE)),0,VLOOKUP((CONCATENATE(U40,V40)),Fréquencess,3,FALSE))</f>
        <v>1</v>
      </c>
      <c r="BW40" s="247">
        <f t="shared" si="45"/>
        <v>1</v>
      </c>
      <c r="BX40" s="247">
        <f t="shared" si="21"/>
        <v>1</v>
      </c>
      <c r="BY40" s="247">
        <f>IF(ISNA(VLOOKUP(Q40,score_volatilité,2,FALSE)),0,VLOOKUP(Q40,score_volatilité,2,FALSE))</f>
        <v>1</v>
      </c>
      <c r="BZ40" s="247">
        <f>IF(ISNA(VLOOKUP(X40,score_procédé,2,FALSE)),0,VLOOKUP(X40,score_procédé,2,FALSE))</f>
        <v>0.5</v>
      </c>
      <c r="CA40" s="247">
        <f>IF(ISNA(VLOOKUP(Y40,score_protection,2,FALSE)),0,VLOOKUP(Y40,score_protection,2,FALSE))</f>
        <v>1</v>
      </c>
      <c r="CB40" s="252">
        <f t="shared" si="31"/>
        <v>0.5</v>
      </c>
      <c r="CC40" s="154">
        <f>IF(ISNA(VLOOKUP(L40,DANGERARRETE,10,FALSE)),0,VLOOKUP(L40,DANGERARRETE,10,FALSE))</f>
        <v>0</v>
      </c>
      <c r="CD40" s="154">
        <f>IF(ISNA(VLOOKUP(M40,DANGERARRETE,10,FALSE)),0,VLOOKUP(M40,DANGERARRETE,10,FALSE))</f>
        <v>0</v>
      </c>
      <c r="CE40" s="154">
        <f>IF(ISNA(VLOOKUP(N40,DANGERARRETE,10,FALSE)),0,VLOOKUP(N40,DANGERARRETE,10,FALSE))</f>
        <v>0</v>
      </c>
      <c r="CF40" s="154">
        <f>IF(ISNA(VLOOKUP(O40,DANGERARRETE,10,FALSE)),0,VLOOKUP(O40,DANGERARRETE,10,FALSE))</f>
        <v>0</v>
      </c>
      <c r="CG40" s="154">
        <f t="shared" si="22"/>
        <v>0</v>
      </c>
      <c r="CH40" s="296" t="str">
        <f t="shared" si="32"/>
        <v>NON</v>
      </c>
    </row>
    <row r="41" spans="1:86" s="108" customFormat="1" ht="26.5" customHeight="1" x14ac:dyDescent="0.25">
      <c r="A41" s="77">
        <v>34</v>
      </c>
      <c r="B41" s="105"/>
      <c r="C41" s="105"/>
      <c r="D41" s="106"/>
      <c r="E41" s="106"/>
      <c r="F41" s="107"/>
      <c r="G41" s="114" t="s">
        <v>76</v>
      </c>
      <c r="H41" s="114" t="s">
        <v>76</v>
      </c>
      <c r="I41" s="114" t="s">
        <v>76</v>
      </c>
      <c r="J41" s="114" t="s">
        <v>76</v>
      </c>
      <c r="K41" s="114" t="s">
        <v>9</v>
      </c>
      <c r="L41" s="108" t="s">
        <v>8</v>
      </c>
      <c r="M41" s="108" t="s">
        <v>8</v>
      </c>
      <c r="N41" s="108" t="s">
        <v>8</v>
      </c>
      <c r="O41" s="108" t="s">
        <v>8</v>
      </c>
      <c r="P41" s="225" t="s">
        <v>76</v>
      </c>
      <c r="Q41" s="244" t="s">
        <v>34</v>
      </c>
      <c r="R41" s="259" t="s">
        <v>299</v>
      </c>
      <c r="S41" s="265" t="s">
        <v>300</v>
      </c>
      <c r="T41" s="217">
        <v>0</v>
      </c>
      <c r="U41" s="149" t="s">
        <v>58</v>
      </c>
      <c r="V41" s="149" t="s">
        <v>256</v>
      </c>
      <c r="W41" s="150" t="str">
        <f t="shared" si="41"/>
        <v>&lt; 30 mn</v>
      </c>
      <c r="X41" s="151" t="s">
        <v>31</v>
      </c>
      <c r="Y41" s="229" t="s">
        <v>108</v>
      </c>
      <c r="Z41" s="152">
        <f t="shared" si="1"/>
        <v>0</v>
      </c>
      <c r="AA41" s="152">
        <f t="shared" si="2"/>
        <v>0</v>
      </c>
      <c r="AB41" s="152">
        <f t="shared" si="3"/>
        <v>0</v>
      </c>
      <c r="AC41" s="152">
        <f t="shared" si="4"/>
        <v>0</v>
      </c>
      <c r="AD41" s="152">
        <f t="shared" si="5"/>
        <v>0</v>
      </c>
      <c r="AE41" s="152">
        <f t="shared" si="6"/>
        <v>0</v>
      </c>
      <c r="AF41" s="152">
        <f t="shared" si="7"/>
        <v>0</v>
      </c>
      <c r="AG41" s="152">
        <f t="shared" si="8"/>
        <v>0</v>
      </c>
      <c r="AH41" s="152">
        <f t="shared" si="9"/>
        <v>0</v>
      </c>
      <c r="AI41" s="152">
        <f t="shared" si="10"/>
        <v>0</v>
      </c>
      <c r="AJ41" s="152">
        <f t="shared" si="11"/>
        <v>0</v>
      </c>
      <c r="AK41" s="152">
        <f t="shared" si="12"/>
        <v>0</v>
      </c>
      <c r="AL41" s="263">
        <f t="shared" si="39"/>
        <v>0</v>
      </c>
      <c r="AM41" s="263">
        <f t="shared" si="34"/>
        <v>0</v>
      </c>
      <c r="AN41" s="263">
        <f t="shared" si="40"/>
        <v>0</v>
      </c>
      <c r="AO41" s="251">
        <f t="shared" si="36"/>
        <v>0</v>
      </c>
      <c r="AP41" s="153">
        <f t="shared" si="13"/>
        <v>0</v>
      </c>
      <c r="AQ41" s="153" t="str">
        <f t="shared" si="27"/>
        <v>0</v>
      </c>
      <c r="AR41" s="153" t="str">
        <f t="shared" si="28"/>
        <v>0</v>
      </c>
      <c r="AS41" s="153" t="str">
        <f t="shared" si="29"/>
        <v>0</v>
      </c>
      <c r="AT41" s="247">
        <f t="shared" si="30"/>
        <v>1</v>
      </c>
      <c r="AU41" s="247" t="str">
        <f t="shared" si="14"/>
        <v>Faible</v>
      </c>
      <c r="AV41" s="346" t="str">
        <f t="shared" si="15"/>
        <v>NON</v>
      </c>
      <c r="AW41" s="234" t="str">
        <f>IF(CB41&lt;100,"RISQUE MINIME","RISQUE NON FAIBLE")</f>
        <v>RISQUE MINIME</v>
      </c>
      <c r="AX41" s="231" t="str">
        <f>IF(AO41=0,"NON","OUI")</f>
        <v>NON</v>
      </c>
      <c r="AY41" s="351"/>
      <c r="AZ41" s="352" t="s">
        <v>310</v>
      </c>
      <c r="BA41" s="237" t="str">
        <f>IF(AP41=0,"NON","OUI")</f>
        <v>NON</v>
      </c>
      <c r="BB41" s="351"/>
      <c r="BC41" s="351"/>
      <c r="BD41" s="352" t="s">
        <v>310</v>
      </c>
      <c r="BE41" s="237" t="str">
        <f>IF((AQ41+AR41)=3,"YEUX / INGESTION",IF(AQ41="2","YEUX",IF(AR41="1","INGESTION","NON")))</f>
        <v>NON</v>
      </c>
      <c r="BF41" s="351"/>
      <c r="BG41" s="354" t="s">
        <v>310</v>
      </c>
      <c r="BH41" s="154">
        <f>IF(ISNA(VLOOKUP(L41,CMRCLP,4,FALSE)),0,VLOOKUP(L41,CMRCLP,4))</f>
        <v>0</v>
      </c>
      <c r="BI41" s="154">
        <f>IF(ISNA(VLOOKUP(M41,CMRCLP,4,FALSE)),0,VLOOKUP(M41,CMRCLP,4))</f>
        <v>0</v>
      </c>
      <c r="BJ41" s="154">
        <f>IF(ISNA(VLOOKUP(N41,CMRCLP,4,FALSE)),0,VLOOKUP(N41,CMRCLP,4))</f>
        <v>0</v>
      </c>
      <c r="BK41" s="154">
        <f>IF(ISNA(VLOOKUP(O41,CMRCLP,4,FALSE)),0,VLOOKUP(O41,CMRCLP,4))</f>
        <v>0</v>
      </c>
      <c r="BL41" s="154">
        <f>IF(ISNA(VLOOKUP(L41,DANGERCLP,2,FALSE)),1,VLOOKUP(L41,DANGERCLP,2,FALSE))</f>
        <v>1</v>
      </c>
      <c r="BM41" s="154">
        <f>IF(ISNA(VLOOKUP(M41,DANGERCLP,2,FALSE)),1,VLOOKUP(M41,DANGERCLP,2,FALSE))</f>
        <v>1</v>
      </c>
      <c r="BN41" s="154">
        <f>IF(ISNA(VLOOKUP(N41,DANGERCLP,2,FALSE)),1,VLOOKUP(N41,DANGERCLP,2,FALSE))</f>
        <v>1</v>
      </c>
      <c r="BO41" s="154">
        <f>IF(ISNA(VLOOKUP(O41,DANGERCLP,2,FALSE)),1,VLOOKUP(O41,DANGERCLP,2,FALSE))</f>
        <v>1</v>
      </c>
      <c r="BP41" s="154">
        <f>IF(ISNA(VLOOKUP(P41,VLEPON,2)),1,VLOOKUP(P41,VLEPON,2))</f>
        <v>1</v>
      </c>
      <c r="BQ41" s="155">
        <f>T41/MAXA($T$8:$T$463)</f>
        <v>0</v>
      </c>
      <c r="BR41" s="156">
        <f t="shared" si="42"/>
        <v>11</v>
      </c>
      <c r="BS41" s="156">
        <f t="shared" si="43"/>
        <v>11</v>
      </c>
      <c r="BT41" s="157">
        <f t="shared" si="44"/>
        <v>1</v>
      </c>
      <c r="BU41" s="255">
        <f t="shared" si="19"/>
        <v>1</v>
      </c>
      <c r="BV41" s="252">
        <f>IF(ISNA(VLOOKUP((CONCATENATE(U41,V41)),Fréquencess,3,FALSE)),0,VLOOKUP((CONCATENATE(U41,V41)),Fréquencess,3,FALSE))</f>
        <v>1</v>
      </c>
      <c r="BW41" s="247">
        <f t="shared" si="45"/>
        <v>1</v>
      </c>
      <c r="BX41" s="247">
        <f t="shared" si="21"/>
        <v>1</v>
      </c>
      <c r="BY41" s="247">
        <f>IF(ISNA(VLOOKUP(Q41,score_volatilité,2,FALSE)),0,VLOOKUP(Q41,score_volatilité,2,FALSE))</f>
        <v>1</v>
      </c>
      <c r="BZ41" s="247">
        <f>IF(ISNA(VLOOKUP(X41,score_procédé,2,FALSE)),0,VLOOKUP(X41,score_procédé,2,FALSE))</f>
        <v>0.5</v>
      </c>
      <c r="CA41" s="247">
        <f>IF(ISNA(VLOOKUP(Y41,score_protection,2,FALSE)),0,VLOOKUP(Y41,score_protection,2,FALSE))</f>
        <v>1</v>
      </c>
      <c r="CB41" s="252">
        <f t="shared" si="31"/>
        <v>0.5</v>
      </c>
      <c r="CC41" s="154">
        <f>IF(ISNA(VLOOKUP(L41,DANGERARRETE,10,FALSE)),0,VLOOKUP(L41,DANGERARRETE,10,FALSE))</f>
        <v>0</v>
      </c>
      <c r="CD41" s="154">
        <f>IF(ISNA(VLOOKUP(M41,DANGERARRETE,10,FALSE)),0,VLOOKUP(M41,DANGERARRETE,10,FALSE))</f>
        <v>0</v>
      </c>
      <c r="CE41" s="154">
        <f>IF(ISNA(VLOOKUP(N41,DANGERARRETE,10,FALSE)),0,VLOOKUP(N41,DANGERARRETE,10,FALSE))</f>
        <v>0</v>
      </c>
      <c r="CF41" s="154">
        <f>IF(ISNA(VLOOKUP(O41,DANGERARRETE,10,FALSE)),0,VLOOKUP(O41,DANGERARRETE,10,FALSE))</f>
        <v>0</v>
      </c>
      <c r="CG41" s="154">
        <f t="shared" si="22"/>
        <v>0</v>
      </c>
      <c r="CH41" s="296" t="str">
        <f t="shared" si="32"/>
        <v>NON</v>
      </c>
    </row>
    <row r="42" spans="1:86" s="108" customFormat="1" ht="26.5" customHeight="1" x14ac:dyDescent="0.25">
      <c r="A42" s="77">
        <v>35</v>
      </c>
      <c r="B42" s="105"/>
      <c r="C42" s="105"/>
      <c r="D42" s="106"/>
      <c r="E42" s="106"/>
      <c r="F42" s="107"/>
      <c r="G42" s="114" t="s">
        <v>76</v>
      </c>
      <c r="H42" s="114" t="s">
        <v>76</v>
      </c>
      <c r="I42" s="114" t="s">
        <v>76</v>
      </c>
      <c r="J42" s="114" t="s">
        <v>76</v>
      </c>
      <c r="K42" s="114" t="s">
        <v>9</v>
      </c>
      <c r="L42" s="108" t="s">
        <v>8</v>
      </c>
      <c r="M42" s="108" t="s">
        <v>8</v>
      </c>
      <c r="N42" s="108" t="s">
        <v>8</v>
      </c>
      <c r="O42" s="108" t="s">
        <v>8</v>
      </c>
      <c r="P42" s="225" t="s">
        <v>76</v>
      </c>
      <c r="Q42" s="244" t="s">
        <v>34</v>
      </c>
      <c r="R42" s="259" t="s">
        <v>299</v>
      </c>
      <c r="S42" s="265" t="s">
        <v>300</v>
      </c>
      <c r="T42" s="217">
        <v>0</v>
      </c>
      <c r="U42" s="149" t="s">
        <v>58</v>
      </c>
      <c r="V42" s="149" t="s">
        <v>256</v>
      </c>
      <c r="W42" s="150" t="str">
        <f t="shared" si="41"/>
        <v>&lt; 30 mn</v>
      </c>
      <c r="X42" s="151" t="s">
        <v>31</v>
      </c>
      <c r="Y42" s="229" t="s">
        <v>108</v>
      </c>
      <c r="Z42" s="152">
        <f t="shared" si="1"/>
        <v>0</v>
      </c>
      <c r="AA42" s="152">
        <f t="shared" si="2"/>
        <v>0</v>
      </c>
      <c r="AB42" s="152">
        <f t="shared" si="3"/>
        <v>0</v>
      </c>
      <c r="AC42" s="152">
        <f t="shared" si="4"/>
        <v>0</v>
      </c>
      <c r="AD42" s="152">
        <f t="shared" si="5"/>
        <v>0</v>
      </c>
      <c r="AE42" s="152">
        <f t="shared" si="6"/>
        <v>0</v>
      </c>
      <c r="AF42" s="152">
        <f t="shared" si="7"/>
        <v>0</v>
      </c>
      <c r="AG42" s="152">
        <f t="shared" si="8"/>
        <v>0</v>
      </c>
      <c r="AH42" s="152">
        <f t="shared" si="9"/>
        <v>0</v>
      </c>
      <c r="AI42" s="152">
        <f t="shared" si="10"/>
        <v>0</v>
      </c>
      <c r="AJ42" s="152">
        <f t="shared" si="11"/>
        <v>0</v>
      </c>
      <c r="AK42" s="152">
        <f t="shared" si="12"/>
        <v>0</v>
      </c>
      <c r="AL42" s="263">
        <f t="shared" si="39"/>
        <v>0</v>
      </c>
      <c r="AM42" s="263">
        <f t="shared" si="34"/>
        <v>0</v>
      </c>
      <c r="AN42" s="263">
        <f t="shared" si="40"/>
        <v>0</v>
      </c>
      <c r="AO42" s="251">
        <f t="shared" si="36"/>
        <v>0</v>
      </c>
      <c r="AP42" s="153">
        <f t="shared" si="13"/>
        <v>0</v>
      </c>
      <c r="AQ42" s="153" t="str">
        <f t="shared" si="27"/>
        <v>0</v>
      </c>
      <c r="AR42" s="153" t="str">
        <f t="shared" si="28"/>
        <v>0</v>
      </c>
      <c r="AS42" s="153" t="str">
        <f t="shared" si="29"/>
        <v>0</v>
      </c>
      <c r="AT42" s="247">
        <f t="shared" si="30"/>
        <v>1</v>
      </c>
      <c r="AU42" s="247" t="str">
        <f t="shared" si="14"/>
        <v>Faible</v>
      </c>
      <c r="AV42" s="346" t="str">
        <f t="shared" si="15"/>
        <v>NON</v>
      </c>
      <c r="AW42" s="234" t="str">
        <f>IF(CB42&lt;100,"RISQUE MINIME","RISQUE NON FAIBLE")</f>
        <v>RISQUE MINIME</v>
      </c>
      <c r="AX42" s="231" t="str">
        <f>IF(AO42=0,"NON","OUI")</f>
        <v>NON</v>
      </c>
      <c r="AY42" s="351"/>
      <c r="AZ42" s="352" t="s">
        <v>310</v>
      </c>
      <c r="BA42" s="237" t="str">
        <f>IF(AP42=0,"NON","OUI")</f>
        <v>NON</v>
      </c>
      <c r="BB42" s="351"/>
      <c r="BC42" s="351"/>
      <c r="BD42" s="352" t="s">
        <v>310</v>
      </c>
      <c r="BE42" s="237" t="str">
        <f>IF((AQ42+AR42)=3,"YEUX / INGESTION",IF(AQ42="2","YEUX",IF(AR42="1","INGESTION","NON")))</f>
        <v>NON</v>
      </c>
      <c r="BF42" s="351"/>
      <c r="BG42" s="354" t="s">
        <v>310</v>
      </c>
      <c r="BH42" s="154">
        <f>IF(ISNA(VLOOKUP(L42,CMRCLP,4,FALSE)),0,VLOOKUP(L42,CMRCLP,4))</f>
        <v>0</v>
      </c>
      <c r="BI42" s="154">
        <f>IF(ISNA(VLOOKUP(M42,CMRCLP,4,FALSE)),0,VLOOKUP(M42,CMRCLP,4))</f>
        <v>0</v>
      </c>
      <c r="BJ42" s="154">
        <f>IF(ISNA(VLOOKUP(N42,CMRCLP,4,FALSE)),0,VLOOKUP(N42,CMRCLP,4))</f>
        <v>0</v>
      </c>
      <c r="BK42" s="154">
        <f>IF(ISNA(VLOOKUP(O42,CMRCLP,4,FALSE)),0,VLOOKUP(O42,CMRCLP,4))</f>
        <v>0</v>
      </c>
      <c r="BL42" s="154">
        <f>IF(ISNA(VLOOKUP(L42,DANGERCLP,2,FALSE)),1,VLOOKUP(L42,DANGERCLP,2,FALSE))</f>
        <v>1</v>
      </c>
      <c r="BM42" s="154">
        <f>IF(ISNA(VLOOKUP(M42,DANGERCLP,2,FALSE)),1,VLOOKUP(M42,DANGERCLP,2,FALSE))</f>
        <v>1</v>
      </c>
      <c r="BN42" s="154">
        <f>IF(ISNA(VLOOKUP(N42,DANGERCLP,2,FALSE)),1,VLOOKUP(N42,DANGERCLP,2,FALSE))</f>
        <v>1</v>
      </c>
      <c r="BO42" s="154">
        <f>IF(ISNA(VLOOKUP(O42,DANGERCLP,2,FALSE)),1,VLOOKUP(O42,DANGERCLP,2,FALSE))</f>
        <v>1</v>
      </c>
      <c r="BP42" s="154">
        <f>IF(ISNA(VLOOKUP(P42,VLEPON,2)),1,VLOOKUP(P42,VLEPON,2))</f>
        <v>1</v>
      </c>
      <c r="BQ42" s="155">
        <f>T42/MAXA($T$8:$T$463)</f>
        <v>0</v>
      </c>
      <c r="BR42" s="156">
        <f t="shared" si="42"/>
        <v>11</v>
      </c>
      <c r="BS42" s="156">
        <f t="shared" si="43"/>
        <v>11</v>
      </c>
      <c r="BT42" s="157">
        <f t="shared" si="44"/>
        <v>1</v>
      </c>
      <c r="BU42" s="255">
        <f t="shared" si="19"/>
        <v>1</v>
      </c>
      <c r="BV42" s="252">
        <f>IF(ISNA(VLOOKUP((CONCATENATE(U42,V42)),Fréquencess,3,FALSE)),0,VLOOKUP((CONCATENATE(U42,V42)),Fréquencess,3,FALSE))</f>
        <v>1</v>
      </c>
      <c r="BW42" s="247">
        <f t="shared" si="45"/>
        <v>1</v>
      </c>
      <c r="BX42" s="247">
        <f t="shared" si="21"/>
        <v>1</v>
      </c>
      <c r="BY42" s="247">
        <f>IF(ISNA(VLOOKUP(Q42,score_volatilité,2,FALSE)),0,VLOOKUP(Q42,score_volatilité,2,FALSE))</f>
        <v>1</v>
      </c>
      <c r="BZ42" s="247">
        <f>IF(ISNA(VLOOKUP(X42,score_procédé,2,FALSE)),0,VLOOKUP(X42,score_procédé,2,FALSE))</f>
        <v>0.5</v>
      </c>
      <c r="CA42" s="247">
        <f>IF(ISNA(VLOOKUP(Y42,score_protection,2,FALSE)),0,VLOOKUP(Y42,score_protection,2,FALSE))</f>
        <v>1</v>
      </c>
      <c r="CB42" s="252">
        <f t="shared" si="31"/>
        <v>0.5</v>
      </c>
      <c r="CC42" s="154">
        <f>IF(ISNA(VLOOKUP(L42,DANGERARRETE,10,FALSE)),0,VLOOKUP(L42,DANGERARRETE,10,FALSE))</f>
        <v>0</v>
      </c>
      <c r="CD42" s="154">
        <f>IF(ISNA(VLOOKUP(M42,DANGERARRETE,10,FALSE)),0,VLOOKUP(M42,DANGERARRETE,10,FALSE))</f>
        <v>0</v>
      </c>
      <c r="CE42" s="154">
        <f>IF(ISNA(VLOOKUP(N42,DANGERARRETE,10,FALSE)),0,VLOOKUP(N42,DANGERARRETE,10,FALSE))</f>
        <v>0</v>
      </c>
      <c r="CF42" s="154">
        <f>IF(ISNA(VLOOKUP(O42,DANGERARRETE,10,FALSE)),0,VLOOKUP(O42,DANGERARRETE,10,FALSE))</f>
        <v>0</v>
      </c>
      <c r="CG42" s="154">
        <f t="shared" si="22"/>
        <v>0</v>
      </c>
      <c r="CH42" s="296" t="str">
        <f t="shared" si="32"/>
        <v>NON</v>
      </c>
    </row>
    <row r="43" spans="1:86" s="108" customFormat="1" ht="26.5" customHeight="1" x14ac:dyDescent="0.25">
      <c r="A43" s="77">
        <v>36</v>
      </c>
      <c r="B43" s="105"/>
      <c r="C43" s="105"/>
      <c r="D43" s="106"/>
      <c r="E43" s="106"/>
      <c r="F43" s="107"/>
      <c r="G43" s="114" t="s">
        <v>76</v>
      </c>
      <c r="H43" s="114" t="s">
        <v>76</v>
      </c>
      <c r="I43" s="114" t="s">
        <v>76</v>
      </c>
      <c r="J43" s="114" t="s">
        <v>76</v>
      </c>
      <c r="K43" s="114" t="s">
        <v>9</v>
      </c>
      <c r="L43" s="108" t="s">
        <v>8</v>
      </c>
      <c r="M43" s="108" t="s">
        <v>8</v>
      </c>
      <c r="N43" s="108" t="s">
        <v>8</v>
      </c>
      <c r="O43" s="108" t="s">
        <v>8</v>
      </c>
      <c r="P43" s="225" t="s">
        <v>76</v>
      </c>
      <c r="Q43" s="244" t="s">
        <v>34</v>
      </c>
      <c r="R43" s="259" t="s">
        <v>299</v>
      </c>
      <c r="S43" s="265" t="s">
        <v>300</v>
      </c>
      <c r="T43" s="217">
        <v>0</v>
      </c>
      <c r="U43" s="149" t="s">
        <v>58</v>
      </c>
      <c r="V43" s="149" t="s">
        <v>256</v>
      </c>
      <c r="W43" s="150" t="str">
        <f t="shared" si="41"/>
        <v>&lt; 30 mn</v>
      </c>
      <c r="X43" s="151" t="s">
        <v>31</v>
      </c>
      <c r="Y43" s="229" t="s">
        <v>108</v>
      </c>
      <c r="Z43" s="152">
        <f t="shared" si="1"/>
        <v>0</v>
      </c>
      <c r="AA43" s="152">
        <f t="shared" si="2"/>
        <v>0</v>
      </c>
      <c r="AB43" s="152">
        <f t="shared" si="3"/>
        <v>0</v>
      </c>
      <c r="AC43" s="152">
        <f t="shared" si="4"/>
        <v>0</v>
      </c>
      <c r="AD43" s="152">
        <f t="shared" si="5"/>
        <v>0</v>
      </c>
      <c r="AE43" s="152">
        <f t="shared" si="6"/>
        <v>0</v>
      </c>
      <c r="AF43" s="152">
        <f t="shared" si="7"/>
        <v>0</v>
      </c>
      <c r="AG43" s="152">
        <f t="shared" si="8"/>
        <v>0</v>
      </c>
      <c r="AH43" s="152">
        <f t="shared" si="9"/>
        <v>0</v>
      </c>
      <c r="AI43" s="152">
        <f t="shared" si="10"/>
        <v>0</v>
      </c>
      <c r="AJ43" s="152">
        <f t="shared" si="11"/>
        <v>0</v>
      </c>
      <c r="AK43" s="152">
        <f t="shared" si="12"/>
        <v>0</v>
      </c>
      <c r="AL43" s="263">
        <f t="shared" si="39"/>
        <v>0</v>
      </c>
      <c r="AM43" s="263">
        <f t="shared" si="34"/>
        <v>0</v>
      </c>
      <c r="AN43" s="263">
        <f t="shared" si="40"/>
        <v>0</v>
      </c>
      <c r="AO43" s="251">
        <f t="shared" si="36"/>
        <v>0</v>
      </c>
      <c r="AP43" s="153">
        <f t="shared" si="13"/>
        <v>0</v>
      </c>
      <c r="AQ43" s="153" t="str">
        <f t="shared" si="27"/>
        <v>0</v>
      </c>
      <c r="AR43" s="153" t="str">
        <f t="shared" si="28"/>
        <v>0</v>
      </c>
      <c r="AS43" s="153" t="str">
        <f t="shared" si="29"/>
        <v>0</v>
      </c>
      <c r="AT43" s="247">
        <f t="shared" si="30"/>
        <v>1</v>
      </c>
      <c r="AU43" s="247" t="str">
        <f t="shared" si="14"/>
        <v>Faible</v>
      </c>
      <c r="AV43" s="346" t="str">
        <f t="shared" si="15"/>
        <v>NON</v>
      </c>
      <c r="AW43" s="234" t="str">
        <f>IF(CB43&lt;100,"RISQUE MINIME","RISQUE NON FAIBLE")</f>
        <v>RISQUE MINIME</v>
      </c>
      <c r="AX43" s="231" t="str">
        <f>IF(AO43=0,"NON","OUI")</f>
        <v>NON</v>
      </c>
      <c r="AY43" s="351"/>
      <c r="AZ43" s="352" t="s">
        <v>310</v>
      </c>
      <c r="BA43" s="237" t="str">
        <f>IF(AP43=0,"NON","OUI")</f>
        <v>NON</v>
      </c>
      <c r="BB43" s="351"/>
      <c r="BC43" s="351"/>
      <c r="BD43" s="352" t="s">
        <v>310</v>
      </c>
      <c r="BE43" s="237" t="str">
        <f>IF((AQ43+AR43)=3,"YEUX / INGESTION",IF(AQ43="2","YEUX",IF(AR43="1","INGESTION","NON")))</f>
        <v>NON</v>
      </c>
      <c r="BF43" s="351"/>
      <c r="BG43" s="354" t="s">
        <v>310</v>
      </c>
      <c r="BH43" s="154">
        <f>IF(ISNA(VLOOKUP(L43,CMRCLP,4,FALSE)),0,VLOOKUP(L43,CMRCLP,4))</f>
        <v>0</v>
      </c>
      <c r="BI43" s="154">
        <f>IF(ISNA(VLOOKUP(M43,CMRCLP,4,FALSE)),0,VLOOKUP(M43,CMRCLP,4))</f>
        <v>0</v>
      </c>
      <c r="BJ43" s="154">
        <f>IF(ISNA(VLOOKUP(N43,CMRCLP,4,FALSE)),0,VLOOKUP(N43,CMRCLP,4))</f>
        <v>0</v>
      </c>
      <c r="BK43" s="154">
        <f>IF(ISNA(VLOOKUP(O43,CMRCLP,4,FALSE)),0,VLOOKUP(O43,CMRCLP,4))</f>
        <v>0</v>
      </c>
      <c r="BL43" s="154">
        <f>IF(ISNA(VLOOKUP(L43,DANGERCLP,2,FALSE)),1,VLOOKUP(L43,DANGERCLP,2,FALSE))</f>
        <v>1</v>
      </c>
      <c r="BM43" s="154">
        <f>IF(ISNA(VLOOKUP(M43,DANGERCLP,2,FALSE)),1,VLOOKUP(M43,DANGERCLP,2,FALSE))</f>
        <v>1</v>
      </c>
      <c r="BN43" s="154">
        <f>IF(ISNA(VLOOKUP(N43,DANGERCLP,2,FALSE)),1,VLOOKUP(N43,DANGERCLP,2,FALSE))</f>
        <v>1</v>
      </c>
      <c r="BO43" s="154">
        <f>IF(ISNA(VLOOKUP(O43,DANGERCLP,2,FALSE)),1,VLOOKUP(O43,DANGERCLP,2,FALSE))</f>
        <v>1</v>
      </c>
      <c r="BP43" s="154">
        <f>IF(ISNA(VLOOKUP(P43,VLEPON,2)),1,VLOOKUP(P43,VLEPON,2))</f>
        <v>1</v>
      </c>
      <c r="BQ43" s="155">
        <f>T43/MAXA($T$8:$T$463)</f>
        <v>0</v>
      </c>
      <c r="BR43" s="156">
        <f t="shared" si="42"/>
        <v>11</v>
      </c>
      <c r="BS43" s="156">
        <f t="shared" si="43"/>
        <v>11</v>
      </c>
      <c r="BT43" s="157">
        <f t="shared" si="44"/>
        <v>1</v>
      </c>
      <c r="BU43" s="255">
        <f t="shared" si="19"/>
        <v>1</v>
      </c>
      <c r="BV43" s="252">
        <f>IF(ISNA(VLOOKUP((CONCATENATE(U43,V43)),Fréquencess,3,FALSE)),0,VLOOKUP((CONCATENATE(U43,V43)),Fréquencess,3,FALSE))</f>
        <v>1</v>
      </c>
      <c r="BW43" s="247">
        <f t="shared" si="45"/>
        <v>1</v>
      </c>
      <c r="BX43" s="247">
        <f t="shared" si="21"/>
        <v>1</v>
      </c>
      <c r="BY43" s="247">
        <f>IF(ISNA(VLOOKUP(Q43,score_volatilité,2,FALSE)),0,VLOOKUP(Q43,score_volatilité,2,FALSE))</f>
        <v>1</v>
      </c>
      <c r="BZ43" s="247">
        <f>IF(ISNA(VLOOKUP(X43,score_procédé,2,FALSE)),0,VLOOKUP(X43,score_procédé,2,FALSE))</f>
        <v>0.5</v>
      </c>
      <c r="CA43" s="247">
        <f>IF(ISNA(VLOOKUP(Y43,score_protection,2,FALSE)),0,VLOOKUP(Y43,score_protection,2,FALSE))</f>
        <v>1</v>
      </c>
      <c r="CB43" s="252">
        <f t="shared" si="31"/>
        <v>0.5</v>
      </c>
      <c r="CC43" s="154">
        <f>IF(ISNA(VLOOKUP(L43,DANGERARRETE,10,FALSE)),0,VLOOKUP(L43,DANGERARRETE,10,FALSE))</f>
        <v>0</v>
      </c>
      <c r="CD43" s="154">
        <f>IF(ISNA(VLOOKUP(M43,DANGERARRETE,10,FALSE)),0,VLOOKUP(M43,DANGERARRETE,10,FALSE))</f>
        <v>0</v>
      </c>
      <c r="CE43" s="154">
        <f>IF(ISNA(VLOOKUP(N43,DANGERARRETE,10,FALSE)),0,VLOOKUP(N43,DANGERARRETE,10,FALSE))</f>
        <v>0</v>
      </c>
      <c r="CF43" s="154">
        <f>IF(ISNA(VLOOKUP(O43,DANGERARRETE,10,FALSE)),0,VLOOKUP(O43,DANGERARRETE,10,FALSE))</f>
        <v>0</v>
      </c>
      <c r="CG43" s="154">
        <f t="shared" si="22"/>
        <v>0</v>
      </c>
      <c r="CH43" s="296" t="str">
        <f t="shared" si="32"/>
        <v>NON</v>
      </c>
    </row>
    <row r="44" spans="1:86" s="108" customFormat="1" ht="26.5" customHeight="1" x14ac:dyDescent="0.25">
      <c r="A44" s="77">
        <v>37</v>
      </c>
      <c r="B44" s="105"/>
      <c r="C44" s="105"/>
      <c r="D44" s="106"/>
      <c r="E44" s="106"/>
      <c r="F44" s="107"/>
      <c r="G44" s="114" t="s">
        <v>76</v>
      </c>
      <c r="H44" s="114" t="s">
        <v>76</v>
      </c>
      <c r="I44" s="114" t="s">
        <v>76</v>
      </c>
      <c r="J44" s="114" t="s">
        <v>76</v>
      </c>
      <c r="K44" s="114" t="s">
        <v>9</v>
      </c>
      <c r="L44" s="108" t="s">
        <v>8</v>
      </c>
      <c r="M44" s="108" t="s">
        <v>8</v>
      </c>
      <c r="N44" s="108" t="s">
        <v>8</v>
      </c>
      <c r="O44" s="108" t="s">
        <v>8</v>
      </c>
      <c r="P44" s="225" t="s">
        <v>76</v>
      </c>
      <c r="Q44" s="244" t="s">
        <v>34</v>
      </c>
      <c r="R44" s="259" t="s">
        <v>299</v>
      </c>
      <c r="S44" s="265" t="s">
        <v>300</v>
      </c>
      <c r="T44" s="217">
        <v>0</v>
      </c>
      <c r="U44" s="149" t="s">
        <v>58</v>
      </c>
      <c r="V44" s="149" t="s">
        <v>256</v>
      </c>
      <c r="W44" s="150" t="str">
        <f t="shared" si="41"/>
        <v>&lt; 30 mn</v>
      </c>
      <c r="X44" s="151" t="s">
        <v>31</v>
      </c>
      <c r="Y44" s="229" t="s">
        <v>108</v>
      </c>
      <c r="Z44" s="152">
        <f t="shared" si="1"/>
        <v>0</v>
      </c>
      <c r="AA44" s="152">
        <f t="shared" si="2"/>
        <v>0</v>
      </c>
      <c r="AB44" s="152">
        <f t="shared" si="3"/>
        <v>0</v>
      </c>
      <c r="AC44" s="152">
        <f t="shared" si="4"/>
        <v>0</v>
      </c>
      <c r="AD44" s="152">
        <f t="shared" si="5"/>
        <v>0</v>
      </c>
      <c r="AE44" s="152">
        <f t="shared" si="6"/>
        <v>0</v>
      </c>
      <c r="AF44" s="152">
        <f t="shared" si="7"/>
        <v>0</v>
      </c>
      <c r="AG44" s="152">
        <f t="shared" si="8"/>
        <v>0</v>
      </c>
      <c r="AH44" s="152">
        <f t="shared" si="9"/>
        <v>0</v>
      </c>
      <c r="AI44" s="152">
        <f t="shared" si="10"/>
        <v>0</v>
      </c>
      <c r="AJ44" s="152">
        <f t="shared" si="11"/>
        <v>0</v>
      </c>
      <c r="AK44" s="152">
        <f t="shared" si="12"/>
        <v>0</v>
      </c>
      <c r="AL44" s="263">
        <f t="shared" si="39"/>
        <v>0</v>
      </c>
      <c r="AM44" s="263">
        <f t="shared" si="34"/>
        <v>0</v>
      </c>
      <c r="AN44" s="263">
        <f t="shared" si="40"/>
        <v>0</v>
      </c>
      <c r="AO44" s="251">
        <f t="shared" si="36"/>
        <v>0</v>
      </c>
      <c r="AP44" s="153">
        <f t="shared" si="13"/>
        <v>0</v>
      </c>
      <c r="AQ44" s="153" t="str">
        <f t="shared" si="27"/>
        <v>0</v>
      </c>
      <c r="AR44" s="153" t="str">
        <f t="shared" si="28"/>
        <v>0</v>
      </c>
      <c r="AS44" s="153" t="str">
        <f t="shared" si="29"/>
        <v>0</v>
      </c>
      <c r="AT44" s="247">
        <f t="shared" si="30"/>
        <v>1</v>
      </c>
      <c r="AU44" s="247" t="str">
        <f t="shared" si="14"/>
        <v>Faible</v>
      </c>
      <c r="AV44" s="346" t="str">
        <f t="shared" si="15"/>
        <v>NON</v>
      </c>
      <c r="AW44" s="234" t="str">
        <f>IF(CB44&lt;100,"RISQUE MINIME","RISQUE NON FAIBLE")</f>
        <v>RISQUE MINIME</v>
      </c>
      <c r="AX44" s="231" t="str">
        <f>IF(AO44=0,"NON","OUI")</f>
        <v>NON</v>
      </c>
      <c r="AY44" s="351"/>
      <c r="AZ44" s="352" t="s">
        <v>310</v>
      </c>
      <c r="BA44" s="237" t="str">
        <f>IF(AP44=0,"NON","OUI")</f>
        <v>NON</v>
      </c>
      <c r="BB44" s="351"/>
      <c r="BC44" s="351"/>
      <c r="BD44" s="352" t="s">
        <v>310</v>
      </c>
      <c r="BE44" s="237" t="str">
        <f>IF((AQ44+AR44)=3,"YEUX / INGESTION",IF(AQ44="2","YEUX",IF(AR44="1","INGESTION","NON")))</f>
        <v>NON</v>
      </c>
      <c r="BF44" s="351"/>
      <c r="BG44" s="354" t="s">
        <v>310</v>
      </c>
      <c r="BH44" s="154">
        <f>IF(ISNA(VLOOKUP(L44,CMRCLP,4,FALSE)),0,VLOOKUP(L44,CMRCLP,4))</f>
        <v>0</v>
      </c>
      <c r="BI44" s="154">
        <f>IF(ISNA(VLOOKUP(M44,CMRCLP,4,FALSE)),0,VLOOKUP(M44,CMRCLP,4))</f>
        <v>0</v>
      </c>
      <c r="BJ44" s="154">
        <f>IF(ISNA(VLOOKUP(N44,CMRCLP,4,FALSE)),0,VLOOKUP(N44,CMRCLP,4))</f>
        <v>0</v>
      </c>
      <c r="BK44" s="154">
        <f>IF(ISNA(VLOOKUP(O44,CMRCLP,4,FALSE)),0,VLOOKUP(O44,CMRCLP,4))</f>
        <v>0</v>
      </c>
      <c r="BL44" s="154">
        <f>IF(ISNA(VLOOKUP(L44,DANGERCLP,2,FALSE)),1,VLOOKUP(L44,DANGERCLP,2,FALSE))</f>
        <v>1</v>
      </c>
      <c r="BM44" s="154">
        <f>IF(ISNA(VLOOKUP(M44,DANGERCLP,2,FALSE)),1,VLOOKUP(M44,DANGERCLP,2,FALSE))</f>
        <v>1</v>
      </c>
      <c r="BN44" s="154">
        <f>IF(ISNA(VLOOKUP(N44,DANGERCLP,2,FALSE)),1,VLOOKUP(N44,DANGERCLP,2,FALSE))</f>
        <v>1</v>
      </c>
      <c r="BO44" s="154">
        <f>IF(ISNA(VLOOKUP(O44,DANGERCLP,2,FALSE)),1,VLOOKUP(O44,DANGERCLP,2,FALSE))</f>
        <v>1</v>
      </c>
      <c r="BP44" s="154">
        <f>IF(ISNA(VLOOKUP(P44,VLEPON,2)),1,VLOOKUP(P44,VLEPON,2))</f>
        <v>1</v>
      </c>
      <c r="BQ44" s="155">
        <f>T44/MAXA($T$8:$T$463)</f>
        <v>0</v>
      </c>
      <c r="BR44" s="156">
        <f t="shared" si="42"/>
        <v>11</v>
      </c>
      <c r="BS44" s="156">
        <f t="shared" si="43"/>
        <v>11</v>
      </c>
      <c r="BT44" s="157">
        <f t="shared" si="44"/>
        <v>1</v>
      </c>
      <c r="BU44" s="255">
        <f t="shared" si="19"/>
        <v>1</v>
      </c>
      <c r="BV44" s="252">
        <f>IF(ISNA(VLOOKUP((CONCATENATE(U44,V44)),Fréquencess,3,FALSE)),0,VLOOKUP((CONCATENATE(U44,V44)),Fréquencess,3,FALSE))</f>
        <v>1</v>
      </c>
      <c r="BW44" s="247">
        <f t="shared" si="45"/>
        <v>1</v>
      </c>
      <c r="BX44" s="247">
        <f t="shared" si="21"/>
        <v>1</v>
      </c>
      <c r="BY44" s="247">
        <f>IF(ISNA(VLOOKUP(Q44,score_volatilité,2,FALSE)),0,VLOOKUP(Q44,score_volatilité,2,FALSE))</f>
        <v>1</v>
      </c>
      <c r="BZ44" s="247">
        <f>IF(ISNA(VLOOKUP(X44,score_procédé,2,FALSE)),0,VLOOKUP(X44,score_procédé,2,FALSE))</f>
        <v>0.5</v>
      </c>
      <c r="CA44" s="247">
        <f>IF(ISNA(VLOOKUP(Y44,score_protection,2,FALSE)),0,VLOOKUP(Y44,score_protection,2,FALSE))</f>
        <v>1</v>
      </c>
      <c r="CB44" s="252">
        <f t="shared" si="31"/>
        <v>0.5</v>
      </c>
      <c r="CC44" s="154">
        <f>IF(ISNA(VLOOKUP(L44,DANGERARRETE,10,FALSE)),0,VLOOKUP(L44,DANGERARRETE,10,FALSE))</f>
        <v>0</v>
      </c>
      <c r="CD44" s="154">
        <f>IF(ISNA(VLOOKUP(M44,DANGERARRETE,10,FALSE)),0,VLOOKUP(M44,DANGERARRETE,10,FALSE))</f>
        <v>0</v>
      </c>
      <c r="CE44" s="154">
        <f>IF(ISNA(VLOOKUP(N44,DANGERARRETE,10,FALSE)),0,VLOOKUP(N44,DANGERARRETE,10,FALSE))</f>
        <v>0</v>
      </c>
      <c r="CF44" s="154">
        <f>IF(ISNA(VLOOKUP(O44,DANGERARRETE,10,FALSE)),0,VLOOKUP(O44,DANGERARRETE,10,FALSE))</f>
        <v>0</v>
      </c>
      <c r="CG44" s="154">
        <f t="shared" si="22"/>
        <v>0</v>
      </c>
      <c r="CH44" s="296" t="str">
        <f t="shared" si="32"/>
        <v>NON</v>
      </c>
    </row>
    <row r="45" spans="1:86" s="108" customFormat="1" ht="26.5" customHeight="1" x14ac:dyDescent="0.25">
      <c r="A45" s="77">
        <v>38</v>
      </c>
      <c r="B45" s="105"/>
      <c r="C45" s="105"/>
      <c r="D45" s="106"/>
      <c r="E45" s="106"/>
      <c r="F45" s="107"/>
      <c r="G45" s="114" t="s">
        <v>76</v>
      </c>
      <c r="H45" s="114" t="s">
        <v>76</v>
      </c>
      <c r="I45" s="114" t="s">
        <v>76</v>
      </c>
      <c r="J45" s="114" t="s">
        <v>76</v>
      </c>
      <c r="K45" s="114" t="s">
        <v>9</v>
      </c>
      <c r="L45" s="108" t="s">
        <v>8</v>
      </c>
      <c r="M45" s="108" t="s">
        <v>8</v>
      </c>
      <c r="N45" s="108" t="s">
        <v>8</v>
      </c>
      <c r="O45" s="108" t="s">
        <v>8</v>
      </c>
      <c r="P45" s="225" t="s">
        <v>76</v>
      </c>
      <c r="Q45" s="244" t="s">
        <v>34</v>
      </c>
      <c r="R45" s="259" t="s">
        <v>299</v>
      </c>
      <c r="S45" s="265" t="s">
        <v>300</v>
      </c>
      <c r="T45" s="217">
        <v>0</v>
      </c>
      <c r="U45" s="149" t="s">
        <v>58</v>
      </c>
      <c r="V45" s="149" t="s">
        <v>256</v>
      </c>
      <c r="W45" s="150" t="str">
        <f t="shared" si="41"/>
        <v>&lt; 30 mn</v>
      </c>
      <c r="X45" s="151" t="s">
        <v>31</v>
      </c>
      <c r="Y45" s="229" t="s">
        <v>108</v>
      </c>
      <c r="Z45" s="152">
        <f t="shared" si="1"/>
        <v>0</v>
      </c>
      <c r="AA45" s="152">
        <f t="shared" si="2"/>
        <v>0</v>
      </c>
      <c r="AB45" s="152">
        <f t="shared" si="3"/>
        <v>0</v>
      </c>
      <c r="AC45" s="152">
        <f t="shared" si="4"/>
        <v>0</v>
      </c>
      <c r="AD45" s="152">
        <f t="shared" si="5"/>
        <v>0</v>
      </c>
      <c r="AE45" s="152">
        <f t="shared" si="6"/>
        <v>0</v>
      </c>
      <c r="AF45" s="152">
        <f t="shared" si="7"/>
        <v>0</v>
      </c>
      <c r="AG45" s="152">
        <f t="shared" si="8"/>
        <v>0</v>
      </c>
      <c r="AH45" s="152">
        <f t="shared" si="9"/>
        <v>0</v>
      </c>
      <c r="AI45" s="152">
        <f t="shared" si="10"/>
        <v>0</v>
      </c>
      <c r="AJ45" s="152">
        <f t="shared" si="11"/>
        <v>0</v>
      </c>
      <c r="AK45" s="152">
        <f t="shared" si="12"/>
        <v>0</v>
      </c>
      <c r="AL45" s="263">
        <f t="shared" si="39"/>
        <v>0</v>
      </c>
      <c r="AM45" s="263">
        <f t="shared" si="34"/>
        <v>0</v>
      </c>
      <c r="AN45" s="263">
        <f t="shared" si="40"/>
        <v>0</v>
      </c>
      <c r="AO45" s="251">
        <f t="shared" si="36"/>
        <v>0</v>
      </c>
      <c r="AP45" s="153">
        <f t="shared" si="13"/>
        <v>0</v>
      </c>
      <c r="AQ45" s="153" t="str">
        <f t="shared" si="27"/>
        <v>0</v>
      </c>
      <c r="AR45" s="153" t="str">
        <f t="shared" si="28"/>
        <v>0</v>
      </c>
      <c r="AS45" s="153" t="str">
        <f t="shared" si="29"/>
        <v>0</v>
      </c>
      <c r="AT45" s="247">
        <f t="shared" si="30"/>
        <v>1</v>
      </c>
      <c r="AU45" s="247" t="str">
        <f t="shared" si="14"/>
        <v>Faible</v>
      </c>
      <c r="AV45" s="346" t="str">
        <f t="shared" si="15"/>
        <v>NON</v>
      </c>
      <c r="AW45" s="234" t="str">
        <f>IF(CB45&lt;100,"RISQUE MINIME","RISQUE NON FAIBLE")</f>
        <v>RISQUE MINIME</v>
      </c>
      <c r="AX45" s="231" t="str">
        <f>IF(AO45=0,"NON","OUI")</f>
        <v>NON</v>
      </c>
      <c r="AY45" s="351"/>
      <c r="AZ45" s="352" t="s">
        <v>310</v>
      </c>
      <c r="BA45" s="237" t="str">
        <f>IF(AP45=0,"NON","OUI")</f>
        <v>NON</v>
      </c>
      <c r="BB45" s="351"/>
      <c r="BC45" s="351"/>
      <c r="BD45" s="352" t="s">
        <v>310</v>
      </c>
      <c r="BE45" s="237" t="str">
        <f>IF((AQ45+AR45)=3,"YEUX / INGESTION",IF(AQ45="2","YEUX",IF(AR45="1","INGESTION","NON")))</f>
        <v>NON</v>
      </c>
      <c r="BF45" s="351"/>
      <c r="BG45" s="354" t="s">
        <v>310</v>
      </c>
      <c r="BH45" s="154">
        <f>IF(ISNA(VLOOKUP(L45,CMRCLP,4,FALSE)),0,VLOOKUP(L45,CMRCLP,4))</f>
        <v>0</v>
      </c>
      <c r="BI45" s="154">
        <f>IF(ISNA(VLOOKUP(M45,CMRCLP,4,FALSE)),0,VLOOKUP(M45,CMRCLP,4))</f>
        <v>0</v>
      </c>
      <c r="BJ45" s="154">
        <f>IF(ISNA(VLOOKUP(N45,CMRCLP,4,FALSE)),0,VLOOKUP(N45,CMRCLP,4))</f>
        <v>0</v>
      </c>
      <c r="BK45" s="154">
        <f>IF(ISNA(VLOOKUP(O45,CMRCLP,4,FALSE)),0,VLOOKUP(O45,CMRCLP,4))</f>
        <v>0</v>
      </c>
      <c r="BL45" s="154">
        <f>IF(ISNA(VLOOKUP(L45,DANGERCLP,2,FALSE)),1,VLOOKUP(L45,DANGERCLP,2,FALSE))</f>
        <v>1</v>
      </c>
      <c r="BM45" s="154">
        <f>IF(ISNA(VLOOKUP(M45,DANGERCLP,2,FALSE)),1,VLOOKUP(M45,DANGERCLP,2,FALSE))</f>
        <v>1</v>
      </c>
      <c r="BN45" s="154">
        <f>IF(ISNA(VLOOKUP(N45,DANGERCLP,2,FALSE)),1,VLOOKUP(N45,DANGERCLP,2,FALSE))</f>
        <v>1</v>
      </c>
      <c r="BO45" s="154">
        <f>IF(ISNA(VLOOKUP(O45,DANGERCLP,2,FALSE)),1,VLOOKUP(O45,DANGERCLP,2,FALSE))</f>
        <v>1</v>
      </c>
      <c r="BP45" s="154">
        <f>IF(ISNA(VLOOKUP(P45,VLEPON,2)),1,VLOOKUP(P45,VLEPON,2))</f>
        <v>1</v>
      </c>
      <c r="BQ45" s="155">
        <f>T45/MAXA($T$8:$T$463)</f>
        <v>0</v>
      </c>
      <c r="BR45" s="156">
        <f t="shared" si="42"/>
        <v>11</v>
      </c>
      <c r="BS45" s="156">
        <f t="shared" si="43"/>
        <v>11</v>
      </c>
      <c r="BT45" s="157">
        <f t="shared" si="44"/>
        <v>1</v>
      </c>
      <c r="BU45" s="255">
        <f t="shared" si="19"/>
        <v>1</v>
      </c>
      <c r="BV45" s="252">
        <f>IF(ISNA(VLOOKUP((CONCATENATE(U45,V45)),Fréquencess,3,FALSE)),0,VLOOKUP((CONCATENATE(U45,V45)),Fréquencess,3,FALSE))</f>
        <v>1</v>
      </c>
      <c r="BW45" s="247">
        <f t="shared" si="45"/>
        <v>1</v>
      </c>
      <c r="BX45" s="247">
        <f t="shared" si="21"/>
        <v>1</v>
      </c>
      <c r="BY45" s="247">
        <f>IF(ISNA(VLOOKUP(Q45,score_volatilité,2,FALSE)),0,VLOOKUP(Q45,score_volatilité,2,FALSE))</f>
        <v>1</v>
      </c>
      <c r="BZ45" s="247">
        <f>IF(ISNA(VLOOKUP(X45,score_procédé,2,FALSE)),0,VLOOKUP(X45,score_procédé,2,FALSE))</f>
        <v>0.5</v>
      </c>
      <c r="CA45" s="247">
        <f>IF(ISNA(VLOOKUP(Y45,score_protection,2,FALSE)),0,VLOOKUP(Y45,score_protection,2,FALSE))</f>
        <v>1</v>
      </c>
      <c r="CB45" s="252">
        <f t="shared" si="31"/>
        <v>0.5</v>
      </c>
      <c r="CC45" s="154">
        <f>IF(ISNA(VLOOKUP(L45,DANGERARRETE,10,FALSE)),0,VLOOKUP(L45,DANGERARRETE,10,FALSE))</f>
        <v>0</v>
      </c>
      <c r="CD45" s="154">
        <f>IF(ISNA(VLOOKUP(M45,DANGERARRETE,10,FALSE)),0,VLOOKUP(M45,DANGERARRETE,10,FALSE))</f>
        <v>0</v>
      </c>
      <c r="CE45" s="154">
        <f>IF(ISNA(VLOOKUP(N45,DANGERARRETE,10,FALSE)),0,VLOOKUP(N45,DANGERARRETE,10,FALSE))</f>
        <v>0</v>
      </c>
      <c r="CF45" s="154">
        <f>IF(ISNA(VLOOKUP(O45,DANGERARRETE,10,FALSE)),0,VLOOKUP(O45,DANGERARRETE,10,FALSE))</f>
        <v>0</v>
      </c>
      <c r="CG45" s="154">
        <f t="shared" si="22"/>
        <v>0</v>
      </c>
      <c r="CH45" s="296" t="str">
        <f t="shared" si="32"/>
        <v>NON</v>
      </c>
    </row>
    <row r="46" spans="1:86" s="108" customFormat="1" ht="26.5" customHeight="1" x14ac:dyDescent="0.25">
      <c r="A46" s="77">
        <v>39</v>
      </c>
      <c r="B46" s="105"/>
      <c r="C46" s="105"/>
      <c r="D46" s="106"/>
      <c r="E46" s="106"/>
      <c r="F46" s="107"/>
      <c r="G46" s="114" t="s">
        <v>76</v>
      </c>
      <c r="H46" s="114" t="s">
        <v>76</v>
      </c>
      <c r="I46" s="114" t="s">
        <v>76</v>
      </c>
      <c r="J46" s="114" t="s">
        <v>76</v>
      </c>
      <c r="K46" s="114" t="s">
        <v>9</v>
      </c>
      <c r="L46" s="108" t="s">
        <v>8</v>
      </c>
      <c r="M46" s="108" t="s">
        <v>8</v>
      </c>
      <c r="N46" s="108" t="s">
        <v>8</v>
      </c>
      <c r="O46" s="108" t="s">
        <v>8</v>
      </c>
      <c r="P46" s="225" t="s">
        <v>76</v>
      </c>
      <c r="Q46" s="244" t="s">
        <v>34</v>
      </c>
      <c r="R46" s="259" t="s">
        <v>299</v>
      </c>
      <c r="S46" s="265" t="s">
        <v>300</v>
      </c>
      <c r="T46" s="217">
        <v>0</v>
      </c>
      <c r="U46" s="149" t="s">
        <v>58</v>
      </c>
      <c r="V46" s="149" t="s">
        <v>256</v>
      </c>
      <c r="W46" s="150" t="str">
        <f t="shared" si="41"/>
        <v>&lt; 30 mn</v>
      </c>
      <c r="X46" s="151" t="s">
        <v>31</v>
      </c>
      <c r="Y46" s="229" t="s">
        <v>108</v>
      </c>
      <c r="Z46" s="152">
        <f t="shared" si="1"/>
        <v>0</v>
      </c>
      <c r="AA46" s="152">
        <f t="shared" si="2"/>
        <v>0</v>
      </c>
      <c r="AB46" s="152">
        <f t="shared" si="3"/>
        <v>0</v>
      </c>
      <c r="AC46" s="152">
        <f t="shared" si="4"/>
        <v>0</v>
      </c>
      <c r="AD46" s="152">
        <f t="shared" si="5"/>
        <v>0</v>
      </c>
      <c r="AE46" s="152">
        <f t="shared" si="6"/>
        <v>0</v>
      </c>
      <c r="AF46" s="152">
        <f t="shared" si="7"/>
        <v>0</v>
      </c>
      <c r="AG46" s="152">
        <f t="shared" si="8"/>
        <v>0</v>
      </c>
      <c r="AH46" s="152">
        <f t="shared" si="9"/>
        <v>0</v>
      </c>
      <c r="AI46" s="152">
        <f t="shared" si="10"/>
        <v>0</v>
      </c>
      <c r="AJ46" s="152">
        <f t="shared" si="11"/>
        <v>0</v>
      </c>
      <c r="AK46" s="152">
        <f t="shared" si="12"/>
        <v>0</v>
      </c>
      <c r="AL46" s="263">
        <f t="shared" si="39"/>
        <v>0</v>
      </c>
      <c r="AM46" s="263">
        <f t="shared" si="34"/>
        <v>0</v>
      </c>
      <c r="AN46" s="263">
        <f t="shared" si="40"/>
        <v>0</v>
      </c>
      <c r="AO46" s="251">
        <f t="shared" si="36"/>
        <v>0</v>
      </c>
      <c r="AP46" s="153">
        <f t="shared" si="13"/>
        <v>0</v>
      </c>
      <c r="AQ46" s="153" t="str">
        <f t="shared" si="27"/>
        <v>0</v>
      </c>
      <c r="AR46" s="153" t="str">
        <f t="shared" si="28"/>
        <v>0</v>
      </c>
      <c r="AS46" s="153" t="str">
        <f t="shared" si="29"/>
        <v>0</v>
      </c>
      <c r="AT46" s="247">
        <f t="shared" si="30"/>
        <v>1</v>
      </c>
      <c r="AU46" s="247" t="str">
        <f t="shared" si="14"/>
        <v>Faible</v>
      </c>
      <c r="AV46" s="346" t="str">
        <f t="shared" si="15"/>
        <v>NON</v>
      </c>
      <c r="AW46" s="234" t="str">
        <f>IF(CB46&lt;100,"RISQUE MINIME","RISQUE NON FAIBLE")</f>
        <v>RISQUE MINIME</v>
      </c>
      <c r="AX46" s="231" t="str">
        <f>IF(AO46=0,"NON","OUI")</f>
        <v>NON</v>
      </c>
      <c r="AY46" s="351"/>
      <c r="AZ46" s="352" t="s">
        <v>310</v>
      </c>
      <c r="BA46" s="237" t="str">
        <f>IF(AP46=0,"NON","OUI")</f>
        <v>NON</v>
      </c>
      <c r="BB46" s="351"/>
      <c r="BC46" s="351"/>
      <c r="BD46" s="352" t="s">
        <v>310</v>
      </c>
      <c r="BE46" s="237" t="str">
        <f>IF((AQ46+AR46)=3,"YEUX / INGESTION",IF(AQ46="2","YEUX",IF(AR46="1","INGESTION","NON")))</f>
        <v>NON</v>
      </c>
      <c r="BF46" s="351"/>
      <c r="BG46" s="354" t="s">
        <v>310</v>
      </c>
      <c r="BH46" s="154">
        <f>IF(ISNA(VLOOKUP(L46,CMRCLP,4,FALSE)),0,VLOOKUP(L46,CMRCLP,4))</f>
        <v>0</v>
      </c>
      <c r="BI46" s="154">
        <f>IF(ISNA(VLOOKUP(M46,CMRCLP,4,FALSE)),0,VLOOKUP(M46,CMRCLP,4))</f>
        <v>0</v>
      </c>
      <c r="BJ46" s="154">
        <f>IF(ISNA(VLOOKUP(N46,CMRCLP,4,FALSE)),0,VLOOKUP(N46,CMRCLP,4))</f>
        <v>0</v>
      </c>
      <c r="BK46" s="154">
        <f>IF(ISNA(VLOOKUP(O46,CMRCLP,4,FALSE)),0,VLOOKUP(O46,CMRCLP,4))</f>
        <v>0</v>
      </c>
      <c r="BL46" s="154">
        <f>IF(ISNA(VLOOKUP(L46,DANGERCLP,2,FALSE)),1,VLOOKUP(L46,DANGERCLP,2,FALSE))</f>
        <v>1</v>
      </c>
      <c r="BM46" s="154">
        <f>IF(ISNA(VLOOKUP(M46,DANGERCLP,2,FALSE)),1,VLOOKUP(M46,DANGERCLP,2,FALSE))</f>
        <v>1</v>
      </c>
      <c r="BN46" s="154">
        <f>IF(ISNA(VLOOKUP(N46,DANGERCLP,2,FALSE)),1,VLOOKUP(N46,DANGERCLP,2,FALSE))</f>
        <v>1</v>
      </c>
      <c r="BO46" s="154">
        <f>IF(ISNA(VLOOKUP(O46,DANGERCLP,2,FALSE)),1,VLOOKUP(O46,DANGERCLP,2,FALSE))</f>
        <v>1</v>
      </c>
      <c r="BP46" s="154">
        <f>IF(ISNA(VLOOKUP(P46,VLEPON,2)),1,VLOOKUP(P46,VLEPON,2))</f>
        <v>1</v>
      </c>
      <c r="BQ46" s="155">
        <f>T46/MAXA($T$8:$T$463)</f>
        <v>0</v>
      </c>
      <c r="BR46" s="156">
        <f t="shared" si="42"/>
        <v>11</v>
      </c>
      <c r="BS46" s="156">
        <f t="shared" si="43"/>
        <v>11</v>
      </c>
      <c r="BT46" s="157">
        <f t="shared" si="44"/>
        <v>1</v>
      </c>
      <c r="BU46" s="255">
        <f t="shared" si="19"/>
        <v>1</v>
      </c>
      <c r="BV46" s="252">
        <f>IF(ISNA(VLOOKUP((CONCATENATE(U46,V46)),Fréquencess,3,FALSE)),0,VLOOKUP((CONCATENATE(U46,V46)),Fréquencess,3,FALSE))</f>
        <v>1</v>
      </c>
      <c r="BW46" s="247">
        <f t="shared" si="45"/>
        <v>1</v>
      </c>
      <c r="BX46" s="247">
        <f t="shared" si="21"/>
        <v>1</v>
      </c>
      <c r="BY46" s="247">
        <f>IF(ISNA(VLOOKUP(Q46,score_volatilité,2,FALSE)),0,VLOOKUP(Q46,score_volatilité,2,FALSE))</f>
        <v>1</v>
      </c>
      <c r="BZ46" s="247">
        <f>IF(ISNA(VLOOKUP(X46,score_procédé,2,FALSE)),0,VLOOKUP(X46,score_procédé,2,FALSE))</f>
        <v>0.5</v>
      </c>
      <c r="CA46" s="247">
        <f>IF(ISNA(VLOOKUP(Y46,score_protection,2,FALSE)),0,VLOOKUP(Y46,score_protection,2,FALSE))</f>
        <v>1</v>
      </c>
      <c r="CB46" s="252">
        <f t="shared" si="31"/>
        <v>0.5</v>
      </c>
      <c r="CC46" s="154">
        <f>IF(ISNA(VLOOKUP(L46,DANGERARRETE,10,FALSE)),0,VLOOKUP(L46,DANGERARRETE,10,FALSE))</f>
        <v>0</v>
      </c>
      <c r="CD46" s="154">
        <f>IF(ISNA(VLOOKUP(M46,DANGERARRETE,10,FALSE)),0,VLOOKUP(M46,DANGERARRETE,10,FALSE))</f>
        <v>0</v>
      </c>
      <c r="CE46" s="154">
        <f>IF(ISNA(VLOOKUP(N46,DANGERARRETE,10,FALSE)),0,VLOOKUP(N46,DANGERARRETE,10,FALSE))</f>
        <v>0</v>
      </c>
      <c r="CF46" s="154">
        <f>IF(ISNA(VLOOKUP(O46,DANGERARRETE,10,FALSE)),0,VLOOKUP(O46,DANGERARRETE,10,FALSE))</f>
        <v>0</v>
      </c>
      <c r="CG46" s="154">
        <f t="shared" si="22"/>
        <v>0</v>
      </c>
      <c r="CH46" s="296" t="str">
        <f t="shared" si="32"/>
        <v>NON</v>
      </c>
    </row>
    <row r="47" spans="1:86" s="108" customFormat="1" ht="26.5" customHeight="1" x14ac:dyDescent="0.25">
      <c r="A47" s="77">
        <v>40</v>
      </c>
      <c r="B47" s="105"/>
      <c r="C47" s="105"/>
      <c r="D47" s="106"/>
      <c r="E47" s="106"/>
      <c r="F47" s="107"/>
      <c r="G47" s="114" t="s">
        <v>76</v>
      </c>
      <c r="H47" s="114" t="s">
        <v>76</v>
      </c>
      <c r="I47" s="114" t="s">
        <v>76</v>
      </c>
      <c r="J47" s="114" t="s">
        <v>76</v>
      </c>
      <c r="K47" s="114" t="s">
        <v>9</v>
      </c>
      <c r="L47" s="108" t="s">
        <v>8</v>
      </c>
      <c r="M47" s="108" t="s">
        <v>8</v>
      </c>
      <c r="N47" s="108" t="s">
        <v>8</v>
      </c>
      <c r="O47" s="108" t="s">
        <v>8</v>
      </c>
      <c r="P47" s="225" t="s">
        <v>76</v>
      </c>
      <c r="Q47" s="244" t="s">
        <v>34</v>
      </c>
      <c r="R47" s="259" t="s">
        <v>299</v>
      </c>
      <c r="S47" s="265" t="s">
        <v>300</v>
      </c>
      <c r="T47" s="217">
        <v>0</v>
      </c>
      <c r="U47" s="149" t="s">
        <v>58</v>
      </c>
      <c r="V47" s="149" t="s">
        <v>256</v>
      </c>
      <c r="W47" s="150" t="str">
        <f t="shared" si="41"/>
        <v>&lt; 30 mn</v>
      </c>
      <c r="X47" s="151" t="s">
        <v>31</v>
      </c>
      <c r="Y47" s="229" t="s">
        <v>108</v>
      </c>
      <c r="Z47" s="152">
        <f t="shared" si="1"/>
        <v>0</v>
      </c>
      <c r="AA47" s="152">
        <f t="shared" si="2"/>
        <v>0</v>
      </c>
      <c r="AB47" s="152">
        <f t="shared" si="3"/>
        <v>0</v>
      </c>
      <c r="AC47" s="152">
        <f t="shared" si="4"/>
        <v>0</v>
      </c>
      <c r="AD47" s="152">
        <f t="shared" si="5"/>
        <v>0</v>
      </c>
      <c r="AE47" s="152">
        <f t="shared" si="6"/>
        <v>0</v>
      </c>
      <c r="AF47" s="152">
        <f t="shared" si="7"/>
        <v>0</v>
      </c>
      <c r="AG47" s="152">
        <f t="shared" si="8"/>
        <v>0</v>
      </c>
      <c r="AH47" s="152">
        <f t="shared" si="9"/>
        <v>0</v>
      </c>
      <c r="AI47" s="152">
        <f t="shared" si="10"/>
        <v>0</v>
      </c>
      <c r="AJ47" s="152">
        <f t="shared" si="11"/>
        <v>0</v>
      </c>
      <c r="AK47" s="152">
        <f t="shared" si="12"/>
        <v>0</v>
      </c>
      <c r="AL47" s="263">
        <f t="shared" si="39"/>
        <v>0</v>
      </c>
      <c r="AM47" s="263">
        <f t="shared" si="34"/>
        <v>0</v>
      </c>
      <c r="AN47" s="263">
        <f t="shared" si="40"/>
        <v>0</v>
      </c>
      <c r="AO47" s="251">
        <f t="shared" si="36"/>
        <v>0</v>
      </c>
      <c r="AP47" s="153">
        <f t="shared" si="13"/>
        <v>0</v>
      </c>
      <c r="AQ47" s="153" t="str">
        <f t="shared" si="27"/>
        <v>0</v>
      </c>
      <c r="AR47" s="153" t="str">
        <f t="shared" si="28"/>
        <v>0</v>
      </c>
      <c r="AS47" s="153" t="str">
        <f t="shared" si="29"/>
        <v>0</v>
      </c>
      <c r="AT47" s="247">
        <f t="shared" si="30"/>
        <v>1</v>
      </c>
      <c r="AU47" s="247" t="str">
        <f t="shared" si="14"/>
        <v>Faible</v>
      </c>
      <c r="AV47" s="346" t="str">
        <f t="shared" si="15"/>
        <v>NON</v>
      </c>
      <c r="AW47" s="234" t="str">
        <f>IF(CB47&lt;100,"RISQUE MINIME","RISQUE NON FAIBLE")</f>
        <v>RISQUE MINIME</v>
      </c>
      <c r="AX47" s="231" t="str">
        <f>IF(AO47=0,"NON","OUI")</f>
        <v>NON</v>
      </c>
      <c r="AY47" s="351"/>
      <c r="AZ47" s="352" t="s">
        <v>310</v>
      </c>
      <c r="BA47" s="237" t="str">
        <f>IF(AP47=0,"NON","OUI")</f>
        <v>NON</v>
      </c>
      <c r="BB47" s="351"/>
      <c r="BC47" s="351"/>
      <c r="BD47" s="352" t="s">
        <v>310</v>
      </c>
      <c r="BE47" s="237" t="str">
        <f>IF((AQ47+AR47)=3,"YEUX / INGESTION",IF(AQ47="2","YEUX",IF(AR47="1","INGESTION","NON")))</f>
        <v>NON</v>
      </c>
      <c r="BF47" s="351"/>
      <c r="BG47" s="354" t="s">
        <v>310</v>
      </c>
      <c r="BH47" s="154">
        <f>IF(ISNA(VLOOKUP(L47,CMRCLP,4,FALSE)),0,VLOOKUP(L47,CMRCLP,4))</f>
        <v>0</v>
      </c>
      <c r="BI47" s="154">
        <f>IF(ISNA(VLOOKUP(M47,CMRCLP,4,FALSE)),0,VLOOKUP(M47,CMRCLP,4))</f>
        <v>0</v>
      </c>
      <c r="BJ47" s="154">
        <f>IF(ISNA(VLOOKUP(N47,CMRCLP,4,FALSE)),0,VLOOKUP(N47,CMRCLP,4))</f>
        <v>0</v>
      </c>
      <c r="BK47" s="154">
        <f>IF(ISNA(VLOOKUP(O47,CMRCLP,4,FALSE)),0,VLOOKUP(O47,CMRCLP,4))</f>
        <v>0</v>
      </c>
      <c r="BL47" s="154">
        <f>IF(ISNA(VLOOKUP(L47,DANGERCLP,2,FALSE)),1,VLOOKUP(L47,DANGERCLP,2,FALSE))</f>
        <v>1</v>
      </c>
      <c r="BM47" s="154">
        <f>IF(ISNA(VLOOKUP(M47,DANGERCLP,2,FALSE)),1,VLOOKUP(M47,DANGERCLP,2,FALSE))</f>
        <v>1</v>
      </c>
      <c r="BN47" s="154">
        <f>IF(ISNA(VLOOKUP(N47,DANGERCLP,2,FALSE)),1,VLOOKUP(N47,DANGERCLP,2,FALSE))</f>
        <v>1</v>
      </c>
      <c r="BO47" s="154">
        <f>IF(ISNA(VLOOKUP(O47,DANGERCLP,2,FALSE)),1,VLOOKUP(O47,DANGERCLP,2,FALSE))</f>
        <v>1</v>
      </c>
      <c r="BP47" s="154">
        <f>IF(ISNA(VLOOKUP(P47,VLEPON,2)),1,VLOOKUP(P47,VLEPON,2))</f>
        <v>1</v>
      </c>
      <c r="BQ47" s="155">
        <f>T47/MAXA($T$8:$T$463)</f>
        <v>0</v>
      </c>
      <c r="BR47" s="156">
        <f t="shared" si="42"/>
        <v>11</v>
      </c>
      <c r="BS47" s="156">
        <f t="shared" si="43"/>
        <v>11</v>
      </c>
      <c r="BT47" s="157">
        <f t="shared" si="44"/>
        <v>1</v>
      </c>
      <c r="BU47" s="255">
        <f t="shared" si="19"/>
        <v>1</v>
      </c>
      <c r="BV47" s="252">
        <f>IF(ISNA(VLOOKUP((CONCATENATE(U47,V47)),Fréquencess,3,FALSE)),0,VLOOKUP((CONCATENATE(U47,V47)),Fréquencess,3,FALSE))</f>
        <v>1</v>
      </c>
      <c r="BW47" s="247">
        <f t="shared" si="45"/>
        <v>1</v>
      </c>
      <c r="BX47" s="247">
        <f t="shared" si="21"/>
        <v>1</v>
      </c>
      <c r="BY47" s="247">
        <f>IF(ISNA(VLOOKUP(Q47,score_volatilité,2,FALSE)),0,VLOOKUP(Q47,score_volatilité,2,FALSE))</f>
        <v>1</v>
      </c>
      <c r="BZ47" s="247">
        <f>IF(ISNA(VLOOKUP(X47,score_procédé,2,FALSE)),0,VLOOKUP(X47,score_procédé,2,FALSE))</f>
        <v>0.5</v>
      </c>
      <c r="CA47" s="247">
        <f>IF(ISNA(VLOOKUP(Y47,score_protection,2,FALSE)),0,VLOOKUP(Y47,score_protection,2,FALSE))</f>
        <v>1</v>
      </c>
      <c r="CB47" s="252">
        <f t="shared" si="31"/>
        <v>0.5</v>
      </c>
      <c r="CC47" s="154">
        <f>IF(ISNA(VLOOKUP(L47,DANGERARRETE,10,FALSE)),0,VLOOKUP(L47,DANGERARRETE,10,FALSE))</f>
        <v>0</v>
      </c>
      <c r="CD47" s="154">
        <f>IF(ISNA(VLOOKUP(M47,DANGERARRETE,10,FALSE)),0,VLOOKUP(M47,DANGERARRETE,10,FALSE))</f>
        <v>0</v>
      </c>
      <c r="CE47" s="154">
        <f>IF(ISNA(VLOOKUP(N47,DANGERARRETE,10,FALSE)),0,VLOOKUP(N47,DANGERARRETE,10,FALSE))</f>
        <v>0</v>
      </c>
      <c r="CF47" s="154">
        <f>IF(ISNA(VLOOKUP(O47,DANGERARRETE,10,FALSE)),0,VLOOKUP(O47,DANGERARRETE,10,FALSE))</f>
        <v>0</v>
      </c>
      <c r="CG47" s="154">
        <f t="shared" si="22"/>
        <v>0</v>
      </c>
      <c r="CH47" s="296" t="str">
        <f t="shared" si="32"/>
        <v>NON</v>
      </c>
    </row>
    <row r="48" spans="1:86" s="108" customFormat="1" ht="26.5" customHeight="1" x14ac:dyDescent="0.25">
      <c r="A48" s="77">
        <v>41</v>
      </c>
      <c r="B48" s="105"/>
      <c r="C48" s="105"/>
      <c r="D48" s="106"/>
      <c r="E48" s="106"/>
      <c r="F48" s="107"/>
      <c r="G48" s="114" t="s">
        <v>76</v>
      </c>
      <c r="H48" s="114" t="s">
        <v>76</v>
      </c>
      <c r="I48" s="114" t="s">
        <v>76</v>
      </c>
      <c r="J48" s="114" t="s">
        <v>76</v>
      </c>
      <c r="K48" s="114" t="s">
        <v>9</v>
      </c>
      <c r="L48" s="108" t="s">
        <v>8</v>
      </c>
      <c r="M48" s="108" t="s">
        <v>8</v>
      </c>
      <c r="N48" s="108" t="s">
        <v>8</v>
      </c>
      <c r="O48" s="108" t="s">
        <v>8</v>
      </c>
      <c r="P48" s="225" t="s">
        <v>76</v>
      </c>
      <c r="Q48" s="244" t="s">
        <v>34</v>
      </c>
      <c r="R48" s="259" t="s">
        <v>299</v>
      </c>
      <c r="S48" s="265" t="s">
        <v>300</v>
      </c>
      <c r="T48" s="217">
        <v>0</v>
      </c>
      <c r="U48" s="149" t="s">
        <v>58</v>
      </c>
      <c r="V48" s="149" t="s">
        <v>256</v>
      </c>
      <c r="W48" s="150" t="str">
        <f t="shared" si="41"/>
        <v>&lt; 30 mn</v>
      </c>
      <c r="X48" s="151" t="s">
        <v>31</v>
      </c>
      <c r="Y48" s="229" t="s">
        <v>108</v>
      </c>
      <c r="Z48" s="152">
        <f t="shared" si="1"/>
        <v>0</v>
      </c>
      <c r="AA48" s="152">
        <f t="shared" si="2"/>
        <v>0</v>
      </c>
      <c r="AB48" s="152">
        <f t="shared" si="3"/>
        <v>0</v>
      </c>
      <c r="AC48" s="152">
        <f t="shared" si="4"/>
        <v>0</v>
      </c>
      <c r="AD48" s="152">
        <f t="shared" si="5"/>
        <v>0</v>
      </c>
      <c r="AE48" s="152">
        <f t="shared" si="6"/>
        <v>0</v>
      </c>
      <c r="AF48" s="152">
        <f t="shared" si="7"/>
        <v>0</v>
      </c>
      <c r="AG48" s="152">
        <f t="shared" si="8"/>
        <v>0</v>
      </c>
      <c r="AH48" s="152">
        <f t="shared" si="9"/>
        <v>0</v>
      </c>
      <c r="AI48" s="152">
        <f t="shared" si="10"/>
        <v>0</v>
      </c>
      <c r="AJ48" s="152">
        <f t="shared" si="11"/>
        <v>0</v>
      </c>
      <c r="AK48" s="152">
        <f t="shared" si="12"/>
        <v>0</v>
      </c>
      <c r="AL48" s="263">
        <f t="shared" si="39"/>
        <v>0</v>
      </c>
      <c r="AM48" s="263">
        <f t="shared" si="34"/>
        <v>0</v>
      </c>
      <c r="AN48" s="263">
        <f t="shared" si="40"/>
        <v>0</v>
      </c>
      <c r="AO48" s="251">
        <f t="shared" si="36"/>
        <v>0</v>
      </c>
      <c r="AP48" s="153">
        <f t="shared" si="13"/>
        <v>0</v>
      </c>
      <c r="AQ48" s="153" t="str">
        <f t="shared" si="27"/>
        <v>0</v>
      </c>
      <c r="AR48" s="153" t="str">
        <f t="shared" si="28"/>
        <v>0</v>
      </c>
      <c r="AS48" s="153" t="str">
        <f t="shared" si="29"/>
        <v>0</v>
      </c>
      <c r="AT48" s="247">
        <f t="shared" si="30"/>
        <v>1</v>
      </c>
      <c r="AU48" s="247" t="str">
        <f t="shared" si="14"/>
        <v>Faible</v>
      </c>
      <c r="AV48" s="346" t="str">
        <f t="shared" si="15"/>
        <v>NON</v>
      </c>
      <c r="AW48" s="234" t="str">
        <f>IF(CB48&lt;100,"RISQUE MINIME","RISQUE NON FAIBLE")</f>
        <v>RISQUE MINIME</v>
      </c>
      <c r="AX48" s="231" t="str">
        <f>IF(AO48=0,"NON","OUI")</f>
        <v>NON</v>
      </c>
      <c r="AY48" s="351"/>
      <c r="AZ48" s="352" t="s">
        <v>310</v>
      </c>
      <c r="BA48" s="237" t="str">
        <f>IF(AP48=0,"NON","OUI")</f>
        <v>NON</v>
      </c>
      <c r="BB48" s="351"/>
      <c r="BC48" s="351"/>
      <c r="BD48" s="352" t="s">
        <v>310</v>
      </c>
      <c r="BE48" s="237" t="str">
        <f>IF((AQ48+AR48)=3,"YEUX / INGESTION",IF(AQ48="2","YEUX",IF(AR48="1","INGESTION","NON")))</f>
        <v>NON</v>
      </c>
      <c r="BF48" s="351"/>
      <c r="BG48" s="354" t="s">
        <v>310</v>
      </c>
      <c r="BH48" s="154">
        <f>IF(ISNA(VLOOKUP(L48,CMRCLP,4,FALSE)),0,VLOOKUP(L48,CMRCLP,4))</f>
        <v>0</v>
      </c>
      <c r="BI48" s="154">
        <f>IF(ISNA(VLOOKUP(M48,CMRCLP,4,FALSE)),0,VLOOKUP(M48,CMRCLP,4))</f>
        <v>0</v>
      </c>
      <c r="BJ48" s="154">
        <f>IF(ISNA(VLOOKUP(N48,CMRCLP,4,FALSE)),0,VLOOKUP(N48,CMRCLP,4))</f>
        <v>0</v>
      </c>
      <c r="BK48" s="154">
        <f>IF(ISNA(VLOOKUP(O48,CMRCLP,4,FALSE)),0,VLOOKUP(O48,CMRCLP,4))</f>
        <v>0</v>
      </c>
      <c r="BL48" s="154">
        <f>IF(ISNA(VLOOKUP(L48,DANGERCLP,2,FALSE)),1,VLOOKUP(L48,DANGERCLP,2,FALSE))</f>
        <v>1</v>
      </c>
      <c r="BM48" s="154">
        <f>IF(ISNA(VLOOKUP(M48,DANGERCLP,2,FALSE)),1,VLOOKUP(M48,DANGERCLP,2,FALSE))</f>
        <v>1</v>
      </c>
      <c r="BN48" s="154">
        <f>IF(ISNA(VLOOKUP(N48,DANGERCLP,2,FALSE)),1,VLOOKUP(N48,DANGERCLP,2,FALSE))</f>
        <v>1</v>
      </c>
      <c r="BO48" s="154">
        <f>IF(ISNA(VLOOKUP(O48,DANGERCLP,2,FALSE)),1,VLOOKUP(O48,DANGERCLP,2,FALSE))</f>
        <v>1</v>
      </c>
      <c r="BP48" s="154">
        <f>IF(ISNA(VLOOKUP(P48,VLEPON,2)),1,VLOOKUP(P48,VLEPON,2))</f>
        <v>1</v>
      </c>
      <c r="BQ48" s="155">
        <f>T48/MAXA($T$8:$T$463)</f>
        <v>0</v>
      </c>
      <c r="BR48" s="156">
        <f t="shared" si="42"/>
        <v>11</v>
      </c>
      <c r="BS48" s="156">
        <f t="shared" si="43"/>
        <v>11</v>
      </c>
      <c r="BT48" s="157">
        <f t="shared" si="44"/>
        <v>1</v>
      </c>
      <c r="BU48" s="255">
        <f t="shared" si="19"/>
        <v>1</v>
      </c>
      <c r="BV48" s="252">
        <f>IF(ISNA(VLOOKUP((CONCATENATE(U48,V48)),Fréquencess,3,FALSE)),0,VLOOKUP((CONCATENATE(U48,V48)),Fréquencess,3,FALSE))</f>
        <v>1</v>
      </c>
      <c r="BW48" s="247">
        <f t="shared" si="45"/>
        <v>1</v>
      </c>
      <c r="BX48" s="247">
        <f t="shared" si="21"/>
        <v>1</v>
      </c>
      <c r="BY48" s="247">
        <f>IF(ISNA(VLOOKUP(Q48,score_volatilité,2,FALSE)),0,VLOOKUP(Q48,score_volatilité,2,FALSE))</f>
        <v>1</v>
      </c>
      <c r="BZ48" s="247">
        <f>IF(ISNA(VLOOKUP(X48,score_procédé,2,FALSE)),0,VLOOKUP(X48,score_procédé,2,FALSE))</f>
        <v>0.5</v>
      </c>
      <c r="CA48" s="247">
        <f>IF(ISNA(VLOOKUP(Y48,score_protection,2,FALSE)),0,VLOOKUP(Y48,score_protection,2,FALSE))</f>
        <v>1</v>
      </c>
      <c r="CB48" s="252">
        <f t="shared" si="31"/>
        <v>0.5</v>
      </c>
      <c r="CC48" s="154">
        <f>IF(ISNA(VLOOKUP(L48,DANGERARRETE,10,FALSE)),0,VLOOKUP(L48,DANGERARRETE,10,FALSE))</f>
        <v>0</v>
      </c>
      <c r="CD48" s="154">
        <f>IF(ISNA(VLOOKUP(M48,DANGERARRETE,10,FALSE)),0,VLOOKUP(M48,DANGERARRETE,10,FALSE))</f>
        <v>0</v>
      </c>
      <c r="CE48" s="154">
        <f>IF(ISNA(VLOOKUP(N48,DANGERARRETE,10,FALSE)),0,VLOOKUP(N48,DANGERARRETE,10,FALSE))</f>
        <v>0</v>
      </c>
      <c r="CF48" s="154">
        <f>IF(ISNA(VLOOKUP(O48,DANGERARRETE,10,FALSE)),0,VLOOKUP(O48,DANGERARRETE,10,FALSE))</f>
        <v>0</v>
      </c>
      <c r="CG48" s="154">
        <f t="shared" si="22"/>
        <v>0</v>
      </c>
      <c r="CH48" s="296" t="str">
        <f t="shared" si="32"/>
        <v>NON</v>
      </c>
    </row>
    <row r="49" spans="1:86" s="108" customFormat="1" ht="26.5" customHeight="1" x14ac:dyDescent="0.25">
      <c r="A49" s="77">
        <v>42</v>
      </c>
      <c r="B49" s="105"/>
      <c r="C49" s="105"/>
      <c r="D49" s="106"/>
      <c r="E49" s="106"/>
      <c r="F49" s="107"/>
      <c r="G49" s="114" t="s">
        <v>76</v>
      </c>
      <c r="H49" s="114" t="s">
        <v>76</v>
      </c>
      <c r="I49" s="114" t="s">
        <v>76</v>
      </c>
      <c r="J49" s="114" t="s">
        <v>76</v>
      </c>
      <c r="K49" s="114" t="s">
        <v>9</v>
      </c>
      <c r="L49" s="108" t="s">
        <v>8</v>
      </c>
      <c r="M49" s="108" t="s">
        <v>8</v>
      </c>
      <c r="N49" s="108" t="s">
        <v>8</v>
      </c>
      <c r="O49" s="108" t="s">
        <v>8</v>
      </c>
      <c r="P49" s="225" t="s">
        <v>76</v>
      </c>
      <c r="Q49" s="244" t="s">
        <v>34</v>
      </c>
      <c r="R49" s="259" t="s">
        <v>299</v>
      </c>
      <c r="S49" s="265" t="s">
        <v>300</v>
      </c>
      <c r="T49" s="217">
        <v>0</v>
      </c>
      <c r="U49" s="149" t="s">
        <v>58</v>
      </c>
      <c r="V49" s="149" t="s">
        <v>256</v>
      </c>
      <c r="W49" s="150" t="str">
        <f t="shared" si="41"/>
        <v>&lt; 30 mn</v>
      </c>
      <c r="X49" s="151" t="s">
        <v>31</v>
      </c>
      <c r="Y49" s="229" t="s">
        <v>108</v>
      </c>
      <c r="Z49" s="152">
        <f t="shared" si="1"/>
        <v>0</v>
      </c>
      <c r="AA49" s="152">
        <f t="shared" si="2"/>
        <v>0</v>
      </c>
      <c r="AB49" s="152">
        <f t="shared" si="3"/>
        <v>0</v>
      </c>
      <c r="AC49" s="152">
        <f t="shared" si="4"/>
        <v>0</v>
      </c>
      <c r="AD49" s="152">
        <f t="shared" si="5"/>
        <v>0</v>
      </c>
      <c r="AE49" s="152">
        <f t="shared" si="6"/>
        <v>0</v>
      </c>
      <c r="AF49" s="152">
        <f t="shared" si="7"/>
        <v>0</v>
      </c>
      <c r="AG49" s="152">
        <f t="shared" si="8"/>
        <v>0</v>
      </c>
      <c r="AH49" s="152">
        <f t="shared" si="9"/>
        <v>0</v>
      </c>
      <c r="AI49" s="152">
        <f t="shared" si="10"/>
        <v>0</v>
      </c>
      <c r="AJ49" s="152">
        <f t="shared" si="11"/>
        <v>0</v>
      </c>
      <c r="AK49" s="152">
        <f t="shared" si="12"/>
        <v>0</v>
      </c>
      <c r="AL49" s="263">
        <f t="shared" si="39"/>
        <v>0</v>
      </c>
      <c r="AM49" s="263">
        <f t="shared" si="34"/>
        <v>0</v>
      </c>
      <c r="AN49" s="263">
        <f t="shared" si="40"/>
        <v>0</v>
      </c>
      <c r="AO49" s="251">
        <f t="shared" si="36"/>
        <v>0</v>
      </c>
      <c r="AP49" s="153">
        <f t="shared" si="13"/>
        <v>0</v>
      </c>
      <c r="AQ49" s="153" t="str">
        <f t="shared" si="27"/>
        <v>0</v>
      </c>
      <c r="AR49" s="153" t="str">
        <f t="shared" si="28"/>
        <v>0</v>
      </c>
      <c r="AS49" s="153" t="str">
        <f t="shared" si="29"/>
        <v>0</v>
      </c>
      <c r="AT49" s="247">
        <f t="shared" si="30"/>
        <v>1</v>
      </c>
      <c r="AU49" s="247" t="str">
        <f t="shared" si="14"/>
        <v>Faible</v>
      </c>
      <c r="AV49" s="346" t="str">
        <f t="shared" si="15"/>
        <v>NON</v>
      </c>
      <c r="AW49" s="234" t="str">
        <f>IF(CB49&lt;100,"RISQUE MINIME","RISQUE NON FAIBLE")</f>
        <v>RISQUE MINIME</v>
      </c>
      <c r="AX49" s="231" t="str">
        <f>IF(AO49=0,"NON","OUI")</f>
        <v>NON</v>
      </c>
      <c r="AY49" s="351"/>
      <c r="AZ49" s="352" t="s">
        <v>310</v>
      </c>
      <c r="BA49" s="237" t="str">
        <f>IF(AP49=0,"NON","OUI")</f>
        <v>NON</v>
      </c>
      <c r="BB49" s="351"/>
      <c r="BC49" s="351"/>
      <c r="BD49" s="352" t="s">
        <v>310</v>
      </c>
      <c r="BE49" s="237" t="str">
        <f>IF((AQ49+AR49)=3,"YEUX / INGESTION",IF(AQ49="2","YEUX",IF(AR49="1","INGESTION","NON")))</f>
        <v>NON</v>
      </c>
      <c r="BF49" s="351"/>
      <c r="BG49" s="354" t="s">
        <v>310</v>
      </c>
      <c r="BH49" s="154">
        <f>IF(ISNA(VLOOKUP(L49,CMRCLP,4,FALSE)),0,VLOOKUP(L49,CMRCLP,4))</f>
        <v>0</v>
      </c>
      <c r="BI49" s="154">
        <f>IF(ISNA(VLOOKUP(M49,CMRCLP,4,FALSE)),0,VLOOKUP(M49,CMRCLP,4))</f>
        <v>0</v>
      </c>
      <c r="BJ49" s="154">
        <f>IF(ISNA(VLOOKUP(N49,CMRCLP,4,FALSE)),0,VLOOKUP(N49,CMRCLP,4))</f>
        <v>0</v>
      </c>
      <c r="BK49" s="154">
        <f>IF(ISNA(VLOOKUP(O49,CMRCLP,4,FALSE)),0,VLOOKUP(O49,CMRCLP,4))</f>
        <v>0</v>
      </c>
      <c r="BL49" s="154">
        <f>IF(ISNA(VLOOKUP(L49,DANGERCLP,2,FALSE)),1,VLOOKUP(L49,DANGERCLP,2,FALSE))</f>
        <v>1</v>
      </c>
      <c r="BM49" s="154">
        <f>IF(ISNA(VLOOKUP(M49,DANGERCLP,2,FALSE)),1,VLOOKUP(M49,DANGERCLP,2,FALSE))</f>
        <v>1</v>
      </c>
      <c r="BN49" s="154">
        <f>IF(ISNA(VLOOKUP(N49,DANGERCLP,2,FALSE)),1,VLOOKUP(N49,DANGERCLP,2,FALSE))</f>
        <v>1</v>
      </c>
      <c r="BO49" s="154">
        <f>IF(ISNA(VLOOKUP(O49,DANGERCLP,2,FALSE)),1,VLOOKUP(O49,DANGERCLP,2,FALSE))</f>
        <v>1</v>
      </c>
      <c r="BP49" s="154">
        <f>IF(ISNA(VLOOKUP(P49,VLEPON,2)),1,VLOOKUP(P49,VLEPON,2))</f>
        <v>1</v>
      </c>
      <c r="BQ49" s="155">
        <f>T49/MAXA($T$8:$T$463)</f>
        <v>0</v>
      </c>
      <c r="BR49" s="156">
        <f t="shared" si="42"/>
        <v>11</v>
      </c>
      <c r="BS49" s="156">
        <f t="shared" si="43"/>
        <v>11</v>
      </c>
      <c r="BT49" s="157">
        <f t="shared" si="44"/>
        <v>1</v>
      </c>
      <c r="BU49" s="255">
        <f t="shared" si="19"/>
        <v>1</v>
      </c>
      <c r="BV49" s="252">
        <f>IF(ISNA(VLOOKUP((CONCATENATE(U49,V49)),Fréquencess,3,FALSE)),0,VLOOKUP((CONCATENATE(U49,V49)),Fréquencess,3,FALSE))</f>
        <v>1</v>
      </c>
      <c r="BW49" s="247">
        <f t="shared" si="45"/>
        <v>1</v>
      </c>
      <c r="BX49" s="247">
        <f t="shared" si="21"/>
        <v>1</v>
      </c>
      <c r="BY49" s="247">
        <f>IF(ISNA(VLOOKUP(Q49,score_volatilité,2,FALSE)),0,VLOOKUP(Q49,score_volatilité,2,FALSE))</f>
        <v>1</v>
      </c>
      <c r="BZ49" s="247">
        <f>IF(ISNA(VLOOKUP(X49,score_procédé,2,FALSE)),0,VLOOKUP(X49,score_procédé,2,FALSE))</f>
        <v>0.5</v>
      </c>
      <c r="CA49" s="247">
        <f>IF(ISNA(VLOOKUP(Y49,score_protection,2,FALSE)),0,VLOOKUP(Y49,score_protection,2,FALSE))</f>
        <v>1</v>
      </c>
      <c r="CB49" s="252">
        <f t="shared" si="31"/>
        <v>0.5</v>
      </c>
      <c r="CC49" s="154">
        <f>IF(ISNA(VLOOKUP(L49,DANGERARRETE,10,FALSE)),0,VLOOKUP(L49,DANGERARRETE,10,FALSE))</f>
        <v>0</v>
      </c>
      <c r="CD49" s="154">
        <f>IF(ISNA(VLOOKUP(M49,DANGERARRETE,10,FALSE)),0,VLOOKUP(M49,DANGERARRETE,10,FALSE))</f>
        <v>0</v>
      </c>
      <c r="CE49" s="154">
        <f>IF(ISNA(VLOOKUP(N49,DANGERARRETE,10,FALSE)),0,VLOOKUP(N49,DANGERARRETE,10,FALSE))</f>
        <v>0</v>
      </c>
      <c r="CF49" s="154">
        <f>IF(ISNA(VLOOKUP(O49,DANGERARRETE,10,FALSE)),0,VLOOKUP(O49,DANGERARRETE,10,FALSE))</f>
        <v>0</v>
      </c>
      <c r="CG49" s="154">
        <f t="shared" si="22"/>
        <v>0</v>
      </c>
      <c r="CH49" s="296" t="str">
        <f t="shared" si="32"/>
        <v>NON</v>
      </c>
    </row>
    <row r="50" spans="1:86" s="108" customFormat="1" ht="26.5" customHeight="1" x14ac:dyDescent="0.25">
      <c r="A50" s="77">
        <v>43</v>
      </c>
      <c r="B50" s="105"/>
      <c r="C50" s="105"/>
      <c r="D50" s="106"/>
      <c r="E50" s="106"/>
      <c r="F50" s="107"/>
      <c r="G50" s="114" t="s">
        <v>76</v>
      </c>
      <c r="H50" s="114" t="s">
        <v>76</v>
      </c>
      <c r="I50" s="114" t="s">
        <v>76</v>
      </c>
      <c r="J50" s="114" t="s">
        <v>76</v>
      </c>
      <c r="K50" s="114" t="s">
        <v>9</v>
      </c>
      <c r="L50" s="108" t="s">
        <v>8</v>
      </c>
      <c r="M50" s="108" t="s">
        <v>8</v>
      </c>
      <c r="N50" s="108" t="s">
        <v>8</v>
      </c>
      <c r="O50" s="108" t="s">
        <v>8</v>
      </c>
      <c r="P50" s="225" t="s">
        <v>76</v>
      </c>
      <c r="Q50" s="244" t="s">
        <v>34</v>
      </c>
      <c r="R50" s="259" t="s">
        <v>299</v>
      </c>
      <c r="S50" s="265" t="s">
        <v>300</v>
      </c>
      <c r="T50" s="217">
        <v>0</v>
      </c>
      <c r="U50" s="149" t="s">
        <v>58</v>
      </c>
      <c r="V50" s="149" t="s">
        <v>256</v>
      </c>
      <c r="W50" s="150" t="str">
        <f t="shared" si="41"/>
        <v>&lt; 30 mn</v>
      </c>
      <c r="X50" s="151" t="s">
        <v>31</v>
      </c>
      <c r="Y50" s="229" t="s">
        <v>108</v>
      </c>
      <c r="Z50" s="152">
        <f t="shared" si="1"/>
        <v>0</v>
      </c>
      <c r="AA50" s="152">
        <f t="shared" si="2"/>
        <v>0</v>
      </c>
      <c r="AB50" s="152">
        <f t="shared" si="3"/>
        <v>0</v>
      </c>
      <c r="AC50" s="152">
        <f t="shared" si="4"/>
        <v>0</v>
      </c>
      <c r="AD50" s="152">
        <f t="shared" si="5"/>
        <v>0</v>
      </c>
      <c r="AE50" s="152">
        <f t="shared" si="6"/>
        <v>0</v>
      </c>
      <c r="AF50" s="152">
        <f t="shared" si="7"/>
        <v>0</v>
      </c>
      <c r="AG50" s="152">
        <f t="shared" si="8"/>
        <v>0</v>
      </c>
      <c r="AH50" s="152">
        <f t="shared" si="9"/>
        <v>0</v>
      </c>
      <c r="AI50" s="152">
        <f t="shared" si="10"/>
        <v>0</v>
      </c>
      <c r="AJ50" s="152">
        <f t="shared" si="11"/>
        <v>0</v>
      </c>
      <c r="AK50" s="152">
        <f t="shared" si="12"/>
        <v>0</v>
      </c>
      <c r="AL50" s="263">
        <f t="shared" si="39"/>
        <v>0</v>
      </c>
      <c r="AM50" s="263">
        <f t="shared" si="34"/>
        <v>0</v>
      </c>
      <c r="AN50" s="263">
        <f t="shared" si="40"/>
        <v>0</v>
      </c>
      <c r="AO50" s="251">
        <f t="shared" si="36"/>
        <v>0</v>
      </c>
      <c r="AP50" s="153">
        <f t="shared" si="13"/>
        <v>0</v>
      </c>
      <c r="AQ50" s="153" t="str">
        <f t="shared" si="27"/>
        <v>0</v>
      </c>
      <c r="AR50" s="153" t="str">
        <f t="shared" si="28"/>
        <v>0</v>
      </c>
      <c r="AS50" s="153" t="str">
        <f t="shared" si="29"/>
        <v>0</v>
      </c>
      <c r="AT50" s="247">
        <f t="shared" si="30"/>
        <v>1</v>
      </c>
      <c r="AU50" s="247" t="str">
        <f t="shared" si="14"/>
        <v>Faible</v>
      </c>
      <c r="AV50" s="346" t="str">
        <f t="shared" si="15"/>
        <v>NON</v>
      </c>
      <c r="AW50" s="234" t="str">
        <f>IF(CB50&lt;100,"RISQUE MINIME","RISQUE NON FAIBLE")</f>
        <v>RISQUE MINIME</v>
      </c>
      <c r="AX50" s="231" t="str">
        <f>IF(AO50=0,"NON","OUI")</f>
        <v>NON</v>
      </c>
      <c r="AY50" s="351"/>
      <c r="AZ50" s="352" t="s">
        <v>310</v>
      </c>
      <c r="BA50" s="237" t="str">
        <f>IF(AP50=0,"NON","OUI")</f>
        <v>NON</v>
      </c>
      <c r="BB50" s="351"/>
      <c r="BC50" s="351"/>
      <c r="BD50" s="352" t="s">
        <v>310</v>
      </c>
      <c r="BE50" s="237" t="str">
        <f>IF((AQ50+AR50)=3,"YEUX / INGESTION",IF(AQ50="2","YEUX",IF(AR50="1","INGESTION","NON")))</f>
        <v>NON</v>
      </c>
      <c r="BF50" s="351"/>
      <c r="BG50" s="354" t="s">
        <v>310</v>
      </c>
      <c r="BH50" s="154">
        <f>IF(ISNA(VLOOKUP(L50,CMRCLP,4,FALSE)),0,VLOOKUP(L50,CMRCLP,4))</f>
        <v>0</v>
      </c>
      <c r="BI50" s="154">
        <f>IF(ISNA(VLOOKUP(M50,CMRCLP,4,FALSE)),0,VLOOKUP(M50,CMRCLP,4))</f>
        <v>0</v>
      </c>
      <c r="BJ50" s="154">
        <f>IF(ISNA(VLOOKUP(N50,CMRCLP,4,FALSE)),0,VLOOKUP(N50,CMRCLP,4))</f>
        <v>0</v>
      </c>
      <c r="BK50" s="154">
        <f>IF(ISNA(VLOOKUP(O50,CMRCLP,4,FALSE)),0,VLOOKUP(O50,CMRCLP,4))</f>
        <v>0</v>
      </c>
      <c r="BL50" s="154">
        <f>IF(ISNA(VLOOKUP(L50,DANGERCLP,2,FALSE)),1,VLOOKUP(L50,DANGERCLP,2,FALSE))</f>
        <v>1</v>
      </c>
      <c r="BM50" s="154">
        <f>IF(ISNA(VLOOKUP(M50,DANGERCLP,2,FALSE)),1,VLOOKUP(M50,DANGERCLP,2,FALSE))</f>
        <v>1</v>
      </c>
      <c r="BN50" s="154">
        <f>IF(ISNA(VLOOKUP(N50,DANGERCLP,2,FALSE)),1,VLOOKUP(N50,DANGERCLP,2,FALSE))</f>
        <v>1</v>
      </c>
      <c r="BO50" s="154">
        <f>IF(ISNA(VLOOKUP(O50,DANGERCLP,2,FALSE)),1,VLOOKUP(O50,DANGERCLP,2,FALSE))</f>
        <v>1</v>
      </c>
      <c r="BP50" s="154">
        <f>IF(ISNA(VLOOKUP(P50,VLEPON,2)),1,VLOOKUP(P50,VLEPON,2))</f>
        <v>1</v>
      </c>
      <c r="BQ50" s="155">
        <f>T50/MAXA($T$8:$T$463)</f>
        <v>0</v>
      </c>
      <c r="BR50" s="156">
        <f t="shared" si="42"/>
        <v>11</v>
      </c>
      <c r="BS50" s="156">
        <f t="shared" si="43"/>
        <v>11</v>
      </c>
      <c r="BT50" s="157">
        <f t="shared" si="44"/>
        <v>1</v>
      </c>
      <c r="BU50" s="255">
        <f t="shared" si="19"/>
        <v>1</v>
      </c>
      <c r="BV50" s="252">
        <f>IF(ISNA(VLOOKUP((CONCATENATE(U50,V50)),Fréquencess,3,FALSE)),0,VLOOKUP((CONCATENATE(U50,V50)),Fréquencess,3,FALSE))</f>
        <v>1</v>
      </c>
      <c r="BW50" s="247">
        <f t="shared" si="45"/>
        <v>1</v>
      </c>
      <c r="BX50" s="247">
        <f t="shared" si="21"/>
        <v>1</v>
      </c>
      <c r="BY50" s="247">
        <f>IF(ISNA(VLOOKUP(Q50,score_volatilité,2,FALSE)),0,VLOOKUP(Q50,score_volatilité,2,FALSE))</f>
        <v>1</v>
      </c>
      <c r="BZ50" s="247">
        <f>IF(ISNA(VLOOKUP(X50,score_procédé,2,FALSE)),0,VLOOKUP(X50,score_procédé,2,FALSE))</f>
        <v>0.5</v>
      </c>
      <c r="CA50" s="247">
        <f>IF(ISNA(VLOOKUP(Y50,score_protection,2,FALSE)),0,VLOOKUP(Y50,score_protection,2,FALSE))</f>
        <v>1</v>
      </c>
      <c r="CB50" s="252">
        <f t="shared" si="31"/>
        <v>0.5</v>
      </c>
      <c r="CC50" s="154">
        <f>IF(ISNA(VLOOKUP(L50,DANGERARRETE,10,FALSE)),0,VLOOKUP(L50,DANGERARRETE,10,FALSE))</f>
        <v>0</v>
      </c>
      <c r="CD50" s="154">
        <f>IF(ISNA(VLOOKUP(M50,DANGERARRETE,10,FALSE)),0,VLOOKUP(M50,DANGERARRETE,10,FALSE))</f>
        <v>0</v>
      </c>
      <c r="CE50" s="154">
        <f>IF(ISNA(VLOOKUP(N50,DANGERARRETE,10,FALSE)),0,VLOOKUP(N50,DANGERARRETE,10,FALSE))</f>
        <v>0</v>
      </c>
      <c r="CF50" s="154">
        <f>IF(ISNA(VLOOKUP(O50,DANGERARRETE,10,FALSE)),0,VLOOKUP(O50,DANGERARRETE,10,FALSE))</f>
        <v>0</v>
      </c>
      <c r="CG50" s="154">
        <f t="shared" si="22"/>
        <v>0</v>
      </c>
      <c r="CH50" s="296" t="str">
        <f t="shared" si="32"/>
        <v>NON</v>
      </c>
    </row>
    <row r="51" spans="1:86" s="108" customFormat="1" ht="26.5" customHeight="1" x14ac:dyDescent="0.25">
      <c r="A51" s="77">
        <v>44</v>
      </c>
      <c r="B51" s="105"/>
      <c r="C51" s="105"/>
      <c r="D51" s="106"/>
      <c r="E51" s="106"/>
      <c r="F51" s="107"/>
      <c r="G51" s="114" t="s">
        <v>76</v>
      </c>
      <c r="H51" s="114" t="s">
        <v>76</v>
      </c>
      <c r="I51" s="114" t="s">
        <v>76</v>
      </c>
      <c r="J51" s="114" t="s">
        <v>76</v>
      </c>
      <c r="K51" s="114" t="s">
        <v>9</v>
      </c>
      <c r="L51" s="108" t="s">
        <v>8</v>
      </c>
      <c r="M51" s="108" t="s">
        <v>8</v>
      </c>
      <c r="N51" s="108" t="s">
        <v>8</v>
      </c>
      <c r="O51" s="108" t="s">
        <v>8</v>
      </c>
      <c r="P51" s="225" t="s">
        <v>76</v>
      </c>
      <c r="Q51" s="244" t="s">
        <v>34</v>
      </c>
      <c r="R51" s="259" t="s">
        <v>299</v>
      </c>
      <c r="S51" s="265" t="s">
        <v>300</v>
      </c>
      <c r="T51" s="217">
        <v>0</v>
      </c>
      <c r="U51" s="149" t="s">
        <v>58</v>
      </c>
      <c r="V51" s="149" t="s">
        <v>256</v>
      </c>
      <c r="W51" s="150" t="str">
        <f t="shared" si="41"/>
        <v>&lt; 30 mn</v>
      </c>
      <c r="X51" s="151" t="s">
        <v>31</v>
      </c>
      <c r="Y51" s="229" t="s">
        <v>108</v>
      </c>
      <c r="Z51" s="152">
        <f t="shared" si="1"/>
        <v>0</v>
      </c>
      <c r="AA51" s="152">
        <f t="shared" si="2"/>
        <v>0</v>
      </c>
      <c r="AB51" s="152">
        <f t="shared" si="3"/>
        <v>0</v>
      </c>
      <c r="AC51" s="152">
        <f t="shared" si="4"/>
        <v>0</v>
      </c>
      <c r="AD51" s="152">
        <f t="shared" si="5"/>
        <v>0</v>
      </c>
      <c r="AE51" s="152">
        <f t="shared" si="6"/>
        <v>0</v>
      </c>
      <c r="AF51" s="152">
        <f t="shared" si="7"/>
        <v>0</v>
      </c>
      <c r="AG51" s="152">
        <f t="shared" si="8"/>
        <v>0</v>
      </c>
      <c r="AH51" s="152">
        <f t="shared" si="9"/>
        <v>0</v>
      </c>
      <c r="AI51" s="152">
        <f t="shared" si="10"/>
        <v>0</v>
      </c>
      <c r="AJ51" s="152">
        <f t="shared" si="11"/>
        <v>0</v>
      </c>
      <c r="AK51" s="152">
        <f t="shared" si="12"/>
        <v>0</v>
      </c>
      <c r="AL51" s="263">
        <f t="shared" si="39"/>
        <v>0</v>
      </c>
      <c r="AM51" s="263">
        <f t="shared" si="34"/>
        <v>0</v>
      </c>
      <c r="AN51" s="263">
        <f t="shared" si="40"/>
        <v>0</v>
      </c>
      <c r="AO51" s="251">
        <f t="shared" si="36"/>
        <v>0</v>
      </c>
      <c r="AP51" s="153">
        <f t="shared" si="13"/>
        <v>0</v>
      </c>
      <c r="AQ51" s="153" t="str">
        <f t="shared" si="27"/>
        <v>0</v>
      </c>
      <c r="AR51" s="153" t="str">
        <f t="shared" si="28"/>
        <v>0</v>
      </c>
      <c r="AS51" s="153" t="str">
        <f t="shared" si="29"/>
        <v>0</v>
      </c>
      <c r="AT51" s="247">
        <f t="shared" si="30"/>
        <v>1</v>
      </c>
      <c r="AU51" s="247" t="str">
        <f t="shared" si="14"/>
        <v>Faible</v>
      </c>
      <c r="AV51" s="346" t="str">
        <f t="shared" si="15"/>
        <v>NON</v>
      </c>
      <c r="AW51" s="234" t="str">
        <f>IF(CB51&lt;100,"RISQUE MINIME","RISQUE NON FAIBLE")</f>
        <v>RISQUE MINIME</v>
      </c>
      <c r="AX51" s="231" t="str">
        <f>IF(AO51=0,"NON","OUI")</f>
        <v>NON</v>
      </c>
      <c r="AY51" s="351"/>
      <c r="AZ51" s="352" t="s">
        <v>310</v>
      </c>
      <c r="BA51" s="237" t="str">
        <f>IF(AP51=0,"NON","OUI")</f>
        <v>NON</v>
      </c>
      <c r="BB51" s="351"/>
      <c r="BC51" s="351"/>
      <c r="BD51" s="352" t="s">
        <v>310</v>
      </c>
      <c r="BE51" s="237" t="str">
        <f>IF((AQ51+AR51)=3,"YEUX / INGESTION",IF(AQ51="2","YEUX",IF(AR51="1","INGESTION","NON")))</f>
        <v>NON</v>
      </c>
      <c r="BF51" s="351"/>
      <c r="BG51" s="354" t="s">
        <v>310</v>
      </c>
      <c r="BH51" s="154">
        <f>IF(ISNA(VLOOKUP(L51,CMRCLP,4,FALSE)),0,VLOOKUP(L51,CMRCLP,4))</f>
        <v>0</v>
      </c>
      <c r="BI51" s="154">
        <f>IF(ISNA(VLOOKUP(M51,CMRCLP,4,FALSE)),0,VLOOKUP(M51,CMRCLP,4))</f>
        <v>0</v>
      </c>
      <c r="BJ51" s="154">
        <f>IF(ISNA(VLOOKUP(N51,CMRCLP,4,FALSE)),0,VLOOKUP(N51,CMRCLP,4))</f>
        <v>0</v>
      </c>
      <c r="BK51" s="154">
        <f>IF(ISNA(VLOOKUP(O51,CMRCLP,4,FALSE)),0,VLOOKUP(O51,CMRCLP,4))</f>
        <v>0</v>
      </c>
      <c r="BL51" s="154">
        <f>IF(ISNA(VLOOKUP(L51,DANGERCLP,2,FALSE)),1,VLOOKUP(L51,DANGERCLP,2,FALSE))</f>
        <v>1</v>
      </c>
      <c r="BM51" s="154">
        <f>IF(ISNA(VLOOKUP(M51,DANGERCLP,2,FALSE)),1,VLOOKUP(M51,DANGERCLP,2,FALSE))</f>
        <v>1</v>
      </c>
      <c r="BN51" s="154">
        <f>IF(ISNA(VLOOKUP(N51,DANGERCLP,2,FALSE)),1,VLOOKUP(N51,DANGERCLP,2,FALSE))</f>
        <v>1</v>
      </c>
      <c r="BO51" s="154">
        <f>IF(ISNA(VLOOKUP(O51,DANGERCLP,2,FALSE)),1,VLOOKUP(O51,DANGERCLP,2,FALSE))</f>
        <v>1</v>
      </c>
      <c r="BP51" s="154">
        <f>IF(ISNA(VLOOKUP(P51,VLEPON,2)),1,VLOOKUP(P51,VLEPON,2))</f>
        <v>1</v>
      </c>
      <c r="BQ51" s="155">
        <f>T51/MAXA($T$8:$T$463)</f>
        <v>0</v>
      </c>
      <c r="BR51" s="156">
        <f t="shared" si="42"/>
        <v>11</v>
      </c>
      <c r="BS51" s="156">
        <f t="shared" si="43"/>
        <v>11</v>
      </c>
      <c r="BT51" s="157">
        <f t="shared" si="44"/>
        <v>1</v>
      </c>
      <c r="BU51" s="255">
        <f t="shared" si="19"/>
        <v>1</v>
      </c>
      <c r="BV51" s="252">
        <f>IF(ISNA(VLOOKUP((CONCATENATE(U51,V51)),Fréquencess,3,FALSE)),0,VLOOKUP((CONCATENATE(U51,V51)),Fréquencess,3,FALSE))</f>
        <v>1</v>
      </c>
      <c r="BW51" s="247">
        <f t="shared" si="45"/>
        <v>1</v>
      </c>
      <c r="BX51" s="247">
        <f t="shared" si="21"/>
        <v>1</v>
      </c>
      <c r="BY51" s="247">
        <f>IF(ISNA(VLOOKUP(Q51,score_volatilité,2,FALSE)),0,VLOOKUP(Q51,score_volatilité,2,FALSE))</f>
        <v>1</v>
      </c>
      <c r="BZ51" s="247">
        <f>IF(ISNA(VLOOKUP(X51,score_procédé,2,FALSE)),0,VLOOKUP(X51,score_procédé,2,FALSE))</f>
        <v>0.5</v>
      </c>
      <c r="CA51" s="247">
        <f>IF(ISNA(VLOOKUP(Y51,score_protection,2,FALSE)),0,VLOOKUP(Y51,score_protection,2,FALSE))</f>
        <v>1</v>
      </c>
      <c r="CB51" s="252">
        <f t="shared" si="31"/>
        <v>0.5</v>
      </c>
      <c r="CC51" s="154">
        <f>IF(ISNA(VLOOKUP(L51,DANGERARRETE,10,FALSE)),0,VLOOKUP(L51,DANGERARRETE,10,FALSE))</f>
        <v>0</v>
      </c>
      <c r="CD51" s="154">
        <f>IF(ISNA(VLOOKUP(M51,DANGERARRETE,10,FALSE)),0,VLOOKUP(M51,DANGERARRETE,10,FALSE))</f>
        <v>0</v>
      </c>
      <c r="CE51" s="154">
        <f>IF(ISNA(VLOOKUP(N51,DANGERARRETE,10,FALSE)),0,VLOOKUP(N51,DANGERARRETE,10,FALSE))</f>
        <v>0</v>
      </c>
      <c r="CF51" s="154">
        <f>IF(ISNA(VLOOKUP(O51,DANGERARRETE,10,FALSE)),0,VLOOKUP(O51,DANGERARRETE,10,FALSE))</f>
        <v>0</v>
      </c>
      <c r="CG51" s="154">
        <f t="shared" si="22"/>
        <v>0</v>
      </c>
      <c r="CH51" s="296" t="str">
        <f t="shared" si="32"/>
        <v>NON</v>
      </c>
    </row>
    <row r="52" spans="1:86" s="108" customFormat="1" ht="26.5" customHeight="1" x14ac:dyDescent="0.25">
      <c r="A52" s="77">
        <v>45</v>
      </c>
      <c r="B52" s="105"/>
      <c r="C52" s="105"/>
      <c r="D52" s="106"/>
      <c r="E52" s="106"/>
      <c r="F52" s="107"/>
      <c r="G52" s="114" t="s">
        <v>76</v>
      </c>
      <c r="H52" s="114" t="s">
        <v>76</v>
      </c>
      <c r="I52" s="114" t="s">
        <v>76</v>
      </c>
      <c r="J52" s="114" t="s">
        <v>76</v>
      </c>
      <c r="K52" s="114" t="s">
        <v>9</v>
      </c>
      <c r="L52" s="108" t="s">
        <v>8</v>
      </c>
      <c r="M52" s="108" t="s">
        <v>8</v>
      </c>
      <c r="N52" s="108" t="s">
        <v>8</v>
      </c>
      <c r="O52" s="108" t="s">
        <v>8</v>
      </c>
      <c r="P52" s="225" t="s">
        <v>76</v>
      </c>
      <c r="Q52" s="244" t="s">
        <v>34</v>
      </c>
      <c r="R52" s="259" t="s">
        <v>299</v>
      </c>
      <c r="S52" s="265" t="s">
        <v>300</v>
      </c>
      <c r="T52" s="217">
        <v>0</v>
      </c>
      <c r="U52" s="149" t="s">
        <v>58</v>
      </c>
      <c r="V52" s="149" t="s">
        <v>256</v>
      </c>
      <c r="W52" s="150" t="str">
        <f t="shared" si="41"/>
        <v>&lt; 30 mn</v>
      </c>
      <c r="X52" s="151" t="s">
        <v>31</v>
      </c>
      <c r="Y52" s="229" t="s">
        <v>108</v>
      </c>
      <c r="Z52" s="152">
        <f t="shared" si="1"/>
        <v>0</v>
      </c>
      <c r="AA52" s="152">
        <f t="shared" si="2"/>
        <v>0</v>
      </c>
      <c r="AB52" s="152">
        <f t="shared" si="3"/>
        <v>0</v>
      </c>
      <c r="AC52" s="152">
        <f t="shared" si="4"/>
        <v>0</v>
      </c>
      <c r="AD52" s="152">
        <f t="shared" si="5"/>
        <v>0</v>
      </c>
      <c r="AE52" s="152">
        <f t="shared" si="6"/>
        <v>0</v>
      </c>
      <c r="AF52" s="152">
        <f t="shared" si="7"/>
        <v>0</v>
      </c>
      <c r="AG52" s="152">
        <f t="shared" si="8"/>
        <v>0</v>
      </c>
      <c r="AH52" s="152">
        <f t="shared" si="9"/>
        <v>0</v>
      </c>
      <c r="AI52" s="152">
        <f t="shared" si="10"/>
        <v>0</v>
      </c>
      <c r="AJ52" s="152">
        <f t="shared" si="11"/>
        <v>0</v>
      </c>
      <c r="AK52" s="152">
        <f t="shared" si="12"/>
        <v>0</v>
      </c>
      <c r="AL52" s="263">
        <f t="shared" si="39"/>
        <v>0</v>
      </c>
      <c r="AM52" s="263">
        <f t="shared" si="34"/>
        <v>0</v>
      </c>
      <c r="AN52" s="263">
        <f t="shared" si="40"/>
        <v>0</v>
      </c>
      <c r="AO52" s="251">
        <f t="shared" si="36"/>
        <v>0</v>
      </c>
      <c r="AP52" s="153">
        <f t="shared" si="13"/>
        <v>0</v>
      </c>
      <c r="AQ52" s="153" t="str">
        <f t="shared" si="27"/>
        <v>0</v>
      </c>
      <c r="AR52" s="153" t="str">
        <f t="shared" si="28"/>
        <v>0</v>
      </c>
      <c r="AS52" s="153" t="str">
        <f t="shared" si="29"/>
        <v>0</v>
      </c>
      <c r="AT52" s="247">
        <f t="shared" si="30"/>
        <v>1</v>
      </c>
      <c r="AU52" s="247" t="str">
        <f t="shared" si="14"/>
        <v>Faible</v>
      </c>
      <c r="AV52" s="346" t="str">
        <f t="shared" si="15"/>
        <v>NON</v>
      </c>
      <c r="AW52" s="234" t="str">
        <f>IF(CB52&lt;100,"RISQUE MINIME","RISQUE NON FAIBLE")</f>
        <v>RISQUE MINIME</v>
      </c>
      <c r="AX52" s="231" t="str">
        <f>IF(AO52=0,"NON","OUI")</f>
        <v>NON</v>
      </c>
      <c r="AY52" s="351"/>
      <c r="AZ52" s="352" t="s">
        <v>310</v>
      </c>
      <c r="BA52" s="237" t="str">
        <f>IF(AP52=0,"NON","OUI")</f>
        <v>NON</v>
      </c>
      <c r="BB52" s="351"/>
      <c r="BC52" s="351"/>
      <c r="BD52" s="352" t="s">
        <v>310</v>
      </c>
      <c r="BE52" s="237" t="str">
        <f>IF((AQ52+AR52)=3,"YEUX / INGESTION",IF(AQ52="2","YEUX",IF(AR52="1","INGESTION","NON")))</f>
        <v>NON</v>
      </c>
      <c r="BF52" s="351"/>
      <c r="BG52" s="354" t="s">
        <v>310</v>
      </c>
      <c r="BH52" s="154">
        <f>IF(ISNA(VLOOKUP(L52,CMRCLP,4,FALSE)),0,VLOOKUP(L52,CMRCLP,4))</f>
        <v>0</v>
      </c>
      <c r="BI52" s="154">
        <f>IF(ISNA(VLOOKUP(M52,CMRCLP,4,FALSE)),0,VLOOKUP(M52,CMRCLP,4))</f>
        <v>0</v>
      </c>
      <c r="BJ52" s="154">
        <f>IF(ISNA(VLOOKUP(N52,CMRCLP,4,FALSE)),0,VLOOKUP(N52,CMRCLP,4))</f>
        <v>0</v>
      </c>
      <c r="BK52" s="154">
        <f>IF(ISNA(VLOOKUP(O52,CMRCLP,4,FALSE)),0,VLOOKUP(O52,CMRCLP,4))</f>
        <v>0</v>
      </c>
      <c r="BL52" s="154">
        <f>IF(ISNA(VLOOKUP(L52,DANGERCLP,2,FALSE)),1,VLOOKUP(L52,DANGERCLP,2,FALSE))</f>
        <v>1</v>
      </c>
      <c r="BM52" s="154">
        <f>IF(ISNA(VLOOKUP(M52,DANGERCLP,2,FALSE)),1,VLOOKUP(M52,DANGERCLP,2,FALSE))</f>
        <v>1</v>
      </c>
      <c r="BN52" s="154">
        <f>IF(ISNA(VLOOKUP(N52,DANGERCLP,2,FALSE)),1,VLOOKUP(N52,DANGERCLP,2,FALSE))</f>
        <v>1</v>
      </c>
      <c r="BO52" s="154">
        <f>IF(ISNA(VLOOKUP(O52,DANGERCLP,2,FALSE)),1,VLOOKUP(O52,DANGERCLP,2,FALSE))</f>
        <v>1</v>
      </c>
      <c r="BP52" s="154">
        <f>IF(ISNA(VLOOKUP(P52,VLEPON,2)),1,VLOOKUP(P52,VLEPON,2))</f>
        <v>1</v>
      </c>
      <c r="BQ52" s="155">
        <f>T52/MAXA($T$8:$T$463)</f>
        <v>0</v>
      </c>
      <c r="BR52" s="156">
        <f t="shared" si="42"/>
        <v>11</v>
      </c>
      <c r="BS52" s="156">
        <f t="shared" si="43"/>
        <v>11</v>
      </c>
      <c r="BT52" s="157">
        <f t="shared" si="44"/>
        <v>1</v>
      </c>
      <c r="BU52" s="255">
        <f t="shared" si="19"/>
        <v>1</v>
      </c>
      <c r="BV52" s="252">
        <f>IF(ISNA(VLOOKUP((CONCATENATE(U52,V52)),Fréquencess,3,FALSE)),0,VLOOKUP((CONCATENATE(U52,V52)),Fréquencess,3,FALSE))</f>
        <v>1</v>
      </c>
      <c r="BW52" s="247">
        <f t="shared" si="45"/>
        <v>1</v>
      </c>
      <c r="BX52" s="247">
        <f t="shared" si="21"/>
        <v>1</v>
      </c>
      <c r="BY52" s="247">
        <f>IF(ISNA(VLOOKUP(Q52,score_volatilité,2,FALSE)),0,VLOOKUP(Q52,score_volatilité,2,FALSE))</f>
        <v>1</v>
      </c>
      <c r="BZ52" s="247">
        <f>IF(ISNA(VLOOKUP(X52,score_procédé,2,FALSE)),0,VLOOKUP(X52,score_procédé,2,FALSE))</f>
        <v>0.5</v>
      </c>
      <c r="CA52" s="247">
        <f>IF(ISNA(VLOOKUP(Y52,score_protection,2,FALSE)),0,VLOOKUP(Y52,score_protection,2,FALSE))</f>
        <v>1</v>
      </c>
      <c r="CB52" s="252">
        <f t="shared" si="31"/>
        <v>0.5</v>
      </c>
      <c r="CC52" s="154">
        <f>IF(ISNA(VLOOKUP(L52,DANGERARRETE,10,FALSE)),0,VLOOKUP(L52,DANGERARRETE,10,FALSE))</f>
        <v>0</v>
      </c>
      <c r="CD52" s="154">
        <f>IF(ISNA(VLOOKUP(M52,DANGERARRETE,10,FALSE)),0,VLOOKUP(M52,DANGERARRETE,10,FALSE))</f>
        <v>0</v>
      </c>
      <c r="CE52" s="154">
        <f>IF(ISNA(VLOOKUP(N52,DANGERARRETE,10,FALSE)),0,VLOOKUP(N52,DANGERARRETE,10,FALSE))</f>
        <v>0</v>
      </c>
      <c r="CF52" s="154">
        <f>IF(ISNA(VLOOKUP(O52,DANGERARRETE,10,FALSE)),0,VLOOKUP(O52,DANGERARRETE,10,FALSE))</f>
        <v>0</v>
      </c>
      <c r="CG52" s="154">
        <f t="shared" si="22"/>
        <v>0</v>
      </c>
      <c r="CH52" s="296" t="str">
        <f t="shared" si="32"/>
        <v>NON</v>
      </c>
    </row>
    <row r="53" spans="1:86" s="108" customFormat="1" ht="26.5" customHeight="1" x14ac:dyDescent="0.25">
      <c r="A53" s="77">
        <v>46</v>
      </c>
      <c r="B53" s="105"/>
      <c r="C53" s="105"/>
      <c r="D53" s="106"/>
      <c r="E53" s="106"/>
      <c r="F53" s="107"/>
      <c r="G53" s="114" t="s">
        <v>76</v>
      </c>
      <c r="H53" s="114" t="s">
        <v>76</v>
      </c>
      <c r="I53" s="114" t="s">
        <v>76</v>
      </c>
      <c r="J53" s="114" t="s">
        <v>76</v>
      </c>
      <c r="K53" s="114" t="s">
        <v>9</v>
      </c>
      <c r="L53" s="108" t="s">
        <v>8</v>
      </c>
      <c r="M53" s="108" t="s">
        <v>8</v>
      </c>
      <c r="N53" s="108" t="s">
        <v>8</v>
      </c>
      <c r="O53" s="108" t="s">
        <v>8</v>
      </c>
      <c r="P53" s="225" t="s">
        <v>76</v>
      </c>
      <c r="Q53" s="244" t="s">
        <v>34</v>
      </c>
      <c r="R53" s="259" t="s">
        <v>299</v>
      </c>
      <c r="S53" s="265" t="s">
        <v>300</v>
      </c>
      <c r="T53" s="217">
        <v>0</v>
      </c>
      <c r="U53" s="149" t="s">
        <v>58</v>
      </c>
      <c r="V53" s="149" t="s">
        <v>256</v>
      </c>
      <c r="W53" s="150" t="str">
        <f t="shared" si="41"/>
        <v>&lt; 30 mn</v>
      </c>
      <c r="X53" s="151" t="s">
        <v>31</v>
      </c>
      <c r="Y53" s="229" t="s">
        <v>108</v>
      </c>
      <c r="Z53" s="152">
        <f t="shared" si="1"/>
        <v>0</v>
      </c>
      <c r="AA53" s="152">
        <f t="shared" si="2"/>
        <v>0</v>
      </c>
      <c r="AB53" s="152">
        <f t="shared" si="3"/>
        <v>0</v>
      </c>
      <c r="AC53" s="152">
        <f t="shared" si="4"/>
        <v>0</v>
      </c>
      <c r="AD53" s="152">
        <f t="shared" si="5"/>
        <v>0</v>
      </c>
      <c r="AE53" s="152">
        <f t="shared" si="6"/>
        <v>0</v>
      </c>
      <c r="AF53" s="152">
        <f t="shared" si="7"/>
        <v>0</v>
      </c>
      <c r="AG53" s="152">
        <f t="shared" si="8"/>
        <v>0</v>
      </c>
      <c r="AH53" s="152">
        <f t="shared" si="9"/>
        <v>0</v>
      </c>
      <c r="AI53" s="152">
        <f t="shared" si="10"/>
        <v>0</v>
      </c>
      <c r="AJ53" s="152">
        <f t="shared" si="11"/>
        <v>0</v>
      </c>
      <c r="AK53" s="152">
        <f t="shared" si="12"/>
        <v>0</v>
      </c>
      <c r="AL53" s="263">
        <f t="shared" si="39"/>
        <v>0</v>
      </c>
      <c r="AM53" s="263">
        <f t="shared" si="34"/>
        <v>0</v>
      </c>
      <c r="AN53" s="263">
        <f t="shared" si="40"/>
        <v>0</v>
      </c>
      <c r="AO53" s="251">
        <f t="shared" si="36"/>
        <v>0</v>
      </c>
      <c r="AP53" s="153">
        <f t="shared" si="13"/>
        <v>0</v>
      </c>
      <c r="AQ53" s="153" t="str">
        <f t="shared" si="27"/>
        <v>0</v>
      </c>
      <c r="AR53" s="153" t="str">
        <f t="shared" si="28"/>
        <v>0</v>
      </c>
      <c r="AS53" s="153" t="str">
        <f t="shared" si="29"/>
        <v>0</v>
      </c>
      <c r="AT53" s="247">
        <f t="shared" si="30"/>
        <v>1</v>
      </c>
      <c r="AU53" s="247" t="str">
        <f t="shared" si="14"/>
        <v>Faible</v>
      </c>
      <c r="AV53" s="346" t="str">
        <f t="shared" si="15"/>
        <v>NON</v>
      </c>
      <c r="AW53" s="234" t="str">
        <f>IF(CB53&lt;100,"RISQUE MINIME","RISQUE NON FAIBLE")</f>
        <v>RISQUE MINIME</v>
      </c>
      <c r="AX53" s="231" t="str">
        <f>IF(AO53=0,"NON","OUI")</f>
        <v>NON</v>
      </c>
      <c r="AY53" s="351"/>
      <c r="AZ53" s="352" t="s">
        <v>310</v>
      </c>
      <c r="BA53" s="237" t="str">
        <f>IF(AP53=0,"NON","OUI")</f>
        <v>NON</v>
      </c>
      <c r="BB53" s="351"/>
      <c r="BC53" s="351"/>
      <c r="BD53" s="352" t="s">
        <v>310</v>
      </c>
      <c r="BE53" s="237" t="str">
        <f>IF((AQ53+AR53)=3,"YEUX / INGESTION",IF(AQ53="2","YEUX",IF(AR53="1","INGESTION","NON")))</f>
        <v>NON</v>
      </c>
      <c r="BF53" s="351"/>
      <c r="BG53" s="354" t="s">
        <v>310</v>
      </c>
      <c r="BH53" s="154">
        <f>IF(ISNA(VLOOKUP(L53,CMRCLP,4,FALSE)),0,VLOOKUP(L53,CMRCLP,4))</f>
        <v>0</v>
      </c>
      <c r="BI53" s="154">
        <f>IF(ISNA(VLOOKUP(M53,CMRCLP,4,FALSE)),0,VLOOKUP(M53,CMRCLP,4))</f>
        <v>0</v>
      </c>
      <c r="BJ53" s="154">
        <f>IF(ISNA(VLOOKUP(N53,CMRCLP,4,FALSE)),0,VLOOKUP(N53,CMRCLP,4))</f>
        <v>0</v>
      </c>
      <c r="BK53" s="154">
        <f>IF(ISNA(VLOOKUP(O53,CMRCLP,4,FALSE)),0,VLOOKUP(O53,CMRCLP,4))</f>
        <v>0</v>
      </c>
      <c r="BL53" s="154">
        <f>IF(ISNA(VLOOKUP(L53,DANGERCLP,2,FALSE)),1,VLOOKUP(L53,DANGERCLP,2,FALSE))</f>
        <v>1</v>
      </c>
      <c r="BM53" s="154">
        <f>IF(ISNA(VLOOKUP(M53,DANGERCLP,2,FALSE)),1,VLOOKUP(M53,DANGERCLP,2,FALSE))</f>
        <v>1</v>
      </c>
      <c r="BN53" s="154">
        <f>IF(ISNA(VLOOKUP(N53,DANGERCLP,2,FALSE)),1,VLOOKUP(N53,DANGERCLP,2,FALSE))</f>
        <v>1</v>
      </c>
      <c r="BO53" s="154">
        <f>IF(ISNA(VLOOKUP(O53,DANGERCLP,2,FALSE)),1,VLOOKUP(O53,DANGERCLP,2,FALSE))</f>
        <v>1</v>
      </c>
      <c r="BP53" s="154">
        <f>IF(ISNA(VLOOKUP(P53,VLEPON,2)),1,VLOOKUP(P53,VLEPON,2))</f>
        <v>1</v>
      </c>
      <c r="BQ53" s="155">
        <f>T53/MAXA($T$8:$T$463)</f>
        <v>0</v>
      </c>
      <c r="BR53" s="156">
        <f t="shared" si="42"/>
        <v>11</v>
      </c>
      <c r="BS53" s="156">
        <f t="shared" si="43"/>
        <v>11</v>
      </c>
      <c r="BT53" s="157">
        <f t="shared" si="44"/>
        <v>1</v>
      </c>
      <c r="BU53" s="255">
        <f t="shared" si="19"/>
        <v>1</v>
      </c>
      <c r="BV53" s="252">
        <f>IF(ISNA(VLOOKUP((CONCATENATE(U53,V53)),Fréquencess,3,FALSE)),0,VLOOKUP((CONCATENATE(U53,V53)),Fréquencess,3,FALSE))</f>
        <v>1</v>
      </c>
      <c r="BW53" s="247">
        <f t="shared" si="45"/>
        <v>1</v>
      </c>
      <c r="BX53" s="247">
        <f t="shared" si="21"/>
        <v>1</v>
      </c>
      <c r="BY53" s="247">
        <f>IF(ISNA(VLOOKUP(Q53,score_volatilité,2,FALSE)),0,VLOOKUP(Q53,score_volatilité,2,FALSE))</f>
        <v>1</v>
      </c>
      <c r="BZ53" s="247">
        <f>IF(ISNA(VLOOKUP(X53,score_procédé,2,FALSE)),0,VLOOKUP(X53,score_procédé,2,FALSE))</f>
        <v>0.5</v>
      </c>
      <c r="CA53" s="247">
        <f>IF(ISNA(VLOOKUP(Y53,score_protection,2,FALSE)),0,VLOOKUP(Y53,score_protection,2,FALSE))</f>
        <v>1</v>
      </c>
      <c r="CB53" s="252">
        <f t="shared" si="31"/>
        <v>0.5</v>
      </c>
      <c r="CC53" s="154">
        <f>IF(ISNA(VLOOKUP(L53,DANGERARRETE,10,FALSE)),0,VLOOKUP(L53,DANGERARRETE,10,FALSE))</f>
        <v>0</v>
      </c>
      <c r="CD53" s="154">
        <f>IF(ISNA(VLOOKUP(M53,DANGERARRETE,10,FALSE)),0,VLOOKUP(M53,DANGERARRETE,10,FALSE))</f>
        <v>0</v>
      </c>
      <c r="CE53" s="154">
        <f>IF(ISNA(VLOOKUP(N53,DANGERARRETE,10,FALSE)),0,VLOOKUP(N53,DANGERARRETE,10,FALSE))</f>
        <v>0</v>
      </c>
      <c r="CF53" s="154">
        <f>IF(ISNA(VLOOKUP(O53,DANGERARRETE,10,FALSE)),0,VLOOKUP(O53,DANGERARRETE,10,FALSE))</f>
        <v>0</v>
      </c>
      <c r="CG53" s="154">
        <f t="shared" si="22"/>
        <v>0</v>
      </c>
      <c r="CH53" s="296" t="str">
        <f t="shared" si="32"/>
        <v>NON</v>
      </c>
    </row>
    <row r="54" spans="1:86" s="108" customFormat="1" ht="26.5" customHeight="1" x14ac:dyDescent="0.25">
      <c r="A54" s="77">
        <v>47</v>
      </c>
      <c r="B54" s="105"/>
      <c r="C54" s="105"/>
      <c r="D54" s="106"/>
      <c r="E54" s="106"/>
      <c r="F54" s="107"/>
      <c r="G54" s="114" t="s">
        <v>76</v>
      </c>
      <c r="H54" s="114" t="s">
        <v>76</v>
      </c>
      <c r="I54" s="114" t="s">
        <v>76</v>
      </c>
      <c r="J54" s="114" t="s">
        <v>76</v>
      </c>
      <c r="K54" s="114" t="s">
        <v>9</v>
      </c>
      <c r="L54" s="108" t="s">
        <v>8</v>
      </c>
      <c r="M54" s="108" t="s">
        <v>8</v>
      </c>
      <c r="N54" s="108" t="s">
        <v>8</v>
      </c>
      <c r="O54" s="108" t="s">
        <v>8</v>
      </c>
      <c r="P54" s="225" t="s">
        <v>76</v>
      </c>
      <c r="Q54" s="244" t="s">
        <v>34</v>
      </c>
      <c r="R54" s="259" t="s">
        <v>299</v>
      </c>
      <c r="S54" s="265" t="s">
        <v>300</v>
      </c>
      <c r="T54" s="217">
        <v>0</v>
      </c>
      <c r="U54" s="149" t="s">
        <v>58</v>
      </c>
      <c r="V54" s="149" t="s">
        <v>256</v>
      </c>
      <c r="W54" s="150" t="str">
        <f t="shared" si="41"/>
        <v>&lt; 30 mn</v>
      </c>
      <c r="X54" s="151" t="s">
        <v>31</v>
      </c>
      <c r="Y54" s="229" t="s">
        <v>108</v>
      </c>
      <c r="Z54" s="152">
        <f t="shared" si="1"/>
        <v>0</v>
      </c>
      <c r="AA54" s="152">
        <f t="shared" si="2"/>
        <v>0</v>
      </c>
      <c r="AB54" s="152">
        <f t="shared" si="3"/>
        <v>0</v>
      </c>
      <c r="AC54" s="152">
        <f t="shared" si="4"/>
        <v>0</v>
      </c>
      <c r="AD54" s="152">
        <f t="shared" si="5"/>
        <v>0</v>
      </c>
      <c r="AE54" s="152">
        <f t="shared" si="6"/>
        <v>0</v>
      </c>
      <c r="AF54" s="152">
        <f t="shared" si="7"/>
        <v>0</v>
      </c>
      <c r="AG54" s="152">
        <f t="shared" si="8"/>
        <v>0</v>
      </c>
      <c r="AH54" s="152">
        <f t="shared" si="9"/>
        <v>0</v>
      </c>
      <c r="AI54" s="152">
        <f t="shared" si="10"/>
        <v>0</v>
      </c>
      <c r="AJ54" s="152">
        <f t="shared" si="11"/>
        <v>0</v>
      </c>
      <c r="AK54" s="152">
        <f t="shared" si="12"/>
        <v>0</v>
      </c>
      <c r="AL54" s="263">
        <f t="shared" si="39"/>
        <v>0</v>
      </c>
      <c r="AM54" s="263">
        <f t="shared" si="34"/>
        <v>0</v>
      </c>
      <c r="AN54" s="263">
        <f t="shared" si="40"/>
        <v>0</v>
      </c>
      <c r="AO54" s="251">
        <f t="shared" si="36"/>
        <v>0</v>
      </c>
      <c r="AP54" s="153">
        <f t="shared" si="13"/>
        <v>0</v>
      </c>
      <c r="AQ54" s="153" t="str">
        <f t="shared" si="27"/>
        <v>0</v>
      </c>
      <c r="AR54" s="153" t="str">
        <f t="shared" si="28"/>
        <v>0</v>
      </c>
      <c r="AS54" s="153" t="str">
        <f t="shared" si="29"/>
        <v>0</v>
      </c>
      <c r="AT54" s="247">
        <f t="shared" si="30"/>
        <v>1</v>
      </c>
      <c r="AU54" s="247" t="str">
        <f t="shared" si="14"/>
        <v>Faible</v>
      </c>
      <c r="AV54" s="346" t="str">
        <f t="shared" si="15"/>
        <v>NON</v>
      </c>
      <c r="AW54" s="234" t="str">
        <f>IF(CB54&lt;100,"RISQUE MINIME","RISQUE NON FAIBLE")</f>
        <v>RISQUE MINIME</v>
      </c>
      <c r="AX54" s="231" t="str">
        <f>IF(AO54=0,"NON","OUI")</f>
        <v>NON</v>
      </c>
      <c r="AY54" s="351"/>
      <c r="AZ54" s="352" t="s">
        <v>310</v>
      </c>
      <c r="BA54" s="237" t="str">
        <f>IF(AP54=0,"NON","OUI")</f>
        <v>NON</v>
      </c>
      <c r="BB54" s="351"/>
      <c r="BC54" s="351"/>
      <c r="BD54" s="352" t="s">
        <v>310</v>
      </c>
      <c r="BE54" s="237" t="str">
        <f>IF((AQ54+AR54)=3,"YEUX / INGESTION",IF(AQ54="2","YEUX",IF(AR54="1","INGESTION","NON")))</f>
        <v>NON</v>
      </c>
      <c r="BF54" s="351"/>
      <c r="BG54" s="354" t="s">
        <v>310</v>
      </c>
      <c r="BH54" s="154">
        <f>IF(ISNA(VLOOKUP(L54,CMRCLP,4,FALSE)),0,VLOOKUP(L54,CMRCLP,4))</f>
        <v>0</v>
      </c>
      <c r="BI54" s="154">
        <f>IF(ISNA(VLOOKUP(M54,CMRCLP,4,FALSE)),0,VLOOKUP(M54,CMRCLP,4))</f>
        <v>0</v>
      </c>
      <c r="BJ54" s="154">
        <f>IF(ISNA(VLOOKUP(N54,CMRCLP,4,FALSE)),0,VLOOKUP(N54,CMRCLP,4))</f>
        <v>0</v>
      </c>
      <c r="BK54" s="154">
        <f>IF(ISNA(VLOOKUP(O54,CMRCLP,4,FALSE)),0,VLOOKUP(O54,CMRCLP,4))</f>
        <v>0</v>
      </c>
      <c r="BL54" s="154">
        <f>IF(ISNA(VLOOKUP(L54,DANGERCLP,2,FALSE)),1,VLOOKUP(L54,DANGERCLP,2,FALSE))</f>
        <v>1</v>
      </c>
      <c r="BM54" s="154">
        <f>IF(ISNA(VLOOKUP(M54,DANGERCLP,2,FALSE)),1,VLOOKUP(M54,DANGERCLP,2,FALSE))</f>
        <v>1</v>
      </c>
      <c r="BN54" s="154">
        <f>IF(ISNA(VLOOKUP(N54,DANGERCLP,2,FALSE)),1,VLOOKUP(N54,DANGERCLP,2,FALSE))</f>
        <v>1</v>
      </c>
      <c r="BO54" s="154">
        <f>IF(ISNA(VLOOKUP(O54,DANGERCLP,2,FALSE)),1,VLOOKUP(O54,DANGERCLP,2,FALSE))</f>
        <v>1</v>
      </c>
      <c r="BP54" s="154">
        <f>IF(ISNA(VLOOKUP(P54,VLEPON,2)),1,VLOOKUP(P54,VLEPON,2))</f>
        <v>1</v>
      </c>
      <c r="BQ54" s="155">
        <f>T54/MAXA($T$8:$T$463)</f>
        <v>0</v>
      </c>
      <c r="BR54" s="156">
        <f t="shared" si="42"/>
        <v>11</v>
      </c>
      <c r="BS54" s="156">
        <f t="shared" si="43"/>
        <v>11</v>
      </c>
      <c r="BT54" s="157">
        <f t="shared" si="44"/>
        <v>1</v>
      </c>
      <c r="BU54" s="255">
        <f t="shared" si="19"/>
        <v>1</v>
      </c>
      <c r="BV54" s="252">
        <f>IF(ISNA(VLOOKUP((CONCATENATE(U54,V54)),Fréquencess,3,FALSE)),0,VLOOKUP((CONCATENATE(U54,V54)),Fréquencess,3,FALSE))</f>
        <v>1</v>
      </c>
      <c r="BW54" s="247">
        <f t="shared" si="45"/>
        <v>1</v>
      </c>
      <c r="BX54" s="247">
        <f t="shared" si="21"/>
        <v>1</v>
      </c>
      <c r="BY54" s="247">
        <f>IF(ISNA(VLOOKUP(Q54,score_volatilité,2,FALSE)),0,VLOOKUP(Q54,score_volatilité,2,FALSE))</f>
        <v>1</v>
      </c>
      <c r="BZ54" s="247">
        <f>IF(ISNA(VLOOKUP(X54,score_procédé,2,FALSE)),0,VLOOKUP(X54,score_procédé,2,FALSE))</f>
        <v>0.5</v>
      </c>
      <c r="CA54" s="247">
        <f>IF(ISNA(VLOOKUP(Y54,score_protection,2,FALSE)),0,VLOOKUP(Y54,score_protection,2,FALSE))</f>
        <v>1</v>
      </c>
      <c r="CB54" s="252">
        <f t="shared" si="31"/>
        <v>0.5</v>
      </c>
      <c r="CC54" s="154">
        <f>IF(ISNA(VLOOKUP(L54,DANGERARRETE,10,FALSE)),0,VLOOKUP(L54,DANGERARRETE,10,FALSE))</f>
        <v>0</v>
      </c>
      <c r="CD54" s="154">
        <f>IF(ISNA(VLOOKUP(M54,DANGERARRETE,10,FALSE)),0,VLOOKUP(M54,DANGERARRETE,10,FALSE))</f>
        <v>0</v>
      </c>
      <c r="CE54" s="154">
        <f>IF(ISNA(VLOOKUP(N54,DANGERARRETE,10,FALSE)),0,VLOOKUP(N54,DANGERARRETE,10,FALSE))</f>
        <v>0</v>
      </c>
      <c r="CF54" s="154">
        <f>IF(ISNA(VLOOKUP(O54,DANGERARRETE,10,FALSE)),0,VLOOKUP(O54,DANGERARRETE,10,FALSE))</f>
        <v>0</v>
      </c>
      <c r="CG54" s="154">
        <f t="shared" si="22"/>
        <v>0</v>
      </c>
      <c r="CH54" s="296" t="str">
        <f t="shared" si="32"/>
        <v>NON</v>
      </c>
    </row>
    <row r="55" spans="1:86" s="108" customFormat="1" ht="26.5" customHeight="1" x14ac:dyDescent="0.25">
      <c r="A55" s="77">
        <v>48</v>
      </c>
      <c r="B55" s="105"/>
      <c r="C55" s="105"/>
      <c r="D55" s="106"/>
      <c r="E55" s="106"/>
      <c r="F55" s="107"/>
      <c r="G55" s="114" t="s">
        <v>76</v>
      </c>
      <c r="H55" s="114" t="s">
        <v>76</v>
      </c>
      <c r="I55" s="114" t="s">
        <v>76</v>
      </c>
      <c r="J55" s="114" t="s">
        <v>76</v>
      </c>
      <c r="K55" s="114" t="s">
        <v>9</v>
      </c>
      <c r="L55" s="108" t="s">
        <v>8</v>
      </c>
      <c r="M55" s="108" t="s">
        <v>8</v>
      </c>
      <c r="N55" s="108" t="s">
        <v>8</v>
      </c>
      <c r="O55" s="108" t="s">
        <v>8</v>
      </c>
      <c r="P55" s="225" t="s">
        <v>76</v>
      </c>
      <c r="Q55" s="244" t="s">
        <v>34</v>
      </c>
      <c r="R55" s="259" t="s">
        <v>299</v>
      </c>
      <c r="S55" s="265" t="s">
        <v>300</v>
      </c>
      <c r="T55" s="217">
        <v>0</v>
      </c>
      <c r="U55" s="149" t="s">
        <v>58</v>
      </c>
      <c r="V55" s="149" t="s">
        <v>256</v>
      </c>
      <c r="W55" s="150" t="str">
        <f t="shared" si="41"/>
        <v>&lt; 30 mn</v>
      </c>
      <c r="X55" s="151" t="s">
        <v>31</v>
      </c>
      <c r="Y55" s="229" t="s">
        <v>108</v>
      </c>
      <c r="Z55" s="152">
        <f t="shared" si="1"/>
        <v>0</v>
      </c>
      <c r="AA55" s="152">
        <f t="shared" si="2"/>
        <v>0</v>
      </c>
      <c r="AB55" s="152">
        <f t="shared" si="3"/>
        <v>0</v>
      </c>
      <c r="AC55" s="152">
        <f t="shared" si="4"/>
        <v>0</v>
      </c>
      <c r="AD55" s="152">
        <f t="shared" si="5"/>
        <v>0</v>
      </c>
      <c r="AE55" s="152">
        <f t="shared" si="6"/>
        <v>0</v>
      </c>
      <c r="AF55" s="152">
        <f t="shared" si="7"/>
        <v>0</v>
      </c>
      <c r="AG55" s="152">
        <f t="shared" si="8"/>
        <v>0</v>
      </c>
      <c r="AH55" s="152">
        <f t="shared" si="9"/>
        <v>0</v>
      </c>
      <c r="AI55" s="152">
        <f t="shared" si="10"/>
        <v>0</v>
      </c>
      <c r="AJ55" s="152">
        <f t="shared" si="11"/>
        <v>0</v>
      </c>
      <c r="AK55" s="152">
        <f t="shared" si="12"/>
        <v>0</v>
      </c>
      <c r="AL55" s="263">
        <f t="shared" si="39"/>
        <v>0</v>
      </c>
      <c r="AM55" s="263">
        <f t="shared" si="34"/>
        <v>0</v>
      </c>
      <c r="AN55" s="263">
        <f t="shared" si="40"/>
        <v>0</v>
      </c>
      <c r="AO55" s="251">
        <f t="shared" si="36"/>
        <v>0</v>
      </c>
      <c r="AP55" s="153">
        <f t="shared" si="13"/>
        <v>0</v>
      </c>
      <c r="AQ55" s="153" t="str">
        <f t="shared" si="27"/>
        <v>0</v>
      </c>
      <c r="AR55" s="153" t="str">
        <f t="shared" si="28"/>
        <v>0</v>
      </c>
      <c r="AS55" s="153" t="str">
        <f t="shared" si="29"/>
        <v>0</v>
      </c>
      <c r="AT55" s="247">
        <f t="shared" si="30"/>
        <v>1</v>
      </c>
      <c r="AU55" s="247" t="str">
        <f t="shared" si="14"/>
        <v>Faible</v>
      </c>
      <c r="AV55" s="346" t="str">
        <f t="shared" si="15"/>
        <v>NON</v>
      </c>
      <c r="AW55" s="234" t="str">
        <f>IF(CB55&lt;100,"RISQUE MINIME","RISQUE NON FAIBLE")</f>
        <v>RISQUE MINIME</v>
      </c>
      <c r="AX55" s="231" t="str">
        <f>IF(AO55=0,"NON","OUI")</f>
        <v>NON</v>
      </c>
      <c r="AY55" s="351"/>
      <c r="AZ55" s="352" t="s">
        <v>310</v>
      </c>
      <c r="BA55" s="237" t="str">
        <f>IF(AP55=0,"NON","OUI")</f>
        <v>NON</v>
      </c>
      <c r="BB55" s="351"/>
      <c r="BC55" s="351"/>
      <c r="BD55" s="352" t="s">
        <v>310</v>
      </c>
      <c r="BE55" s="237" t="str">
        <f>IF((AQ55+AR55)=3,"YEUX / INGESTION",IF(AQ55="2","YEUX",IF(AR55="1","INGESTION","NON")))</f>
        <v>NON</v>
      </c>
      <c r="BF55" s="351"/>
      <c r="BG55" s="354" t="s">
        <v>310</v>
      </c>
      <c r="BH55" s="154">
        <f>IF(ISNA(VLOOKUP(L55,CMRCLP,4,FALSE)),0,VLOOKUP(L55,CMRCLP,4))</f>
        <v>0</v>
      </c>
      <c r="BI55" s="154">
        <f>IF(ISNA(VLOOKUP(M55,CMRCLP,4,FALSE)),0,VLOOKUP(M55,CMRCLP,4))</f>
        <v>0</v>
      </c>
      <c r="BJ55" s="154">
        <f>IF(ISNA(VLOOKUP(N55,CMRCLP,4,FALSE)),0,VLOOKUP(N55,CMRCLP,4))</f>
        <v>0</v>
      </c>
      <c r="BK55" s="154">
        <f>IF(ISNA(VLOOKUP(O55,CMRCLP,4,FALSE)),0,VLOOKUP(O55,CMRCLP,4))</f>
        <v>0</v>
      </c>
      <c r="BL55" s="154">
        <f>IF(ISNA(VLOOKUP(L55,DANGERCLP,2,FALSE)),1,VLOOKUP(L55,DANGERCLP,2,FALSE))</f>
        <v>1</v>
      </c>
      <c r="BM55" s="154">
        <f>IF(ISNA(VLOOKUP(M55,DANGERCLP,2,FALSE)),1,VLOOKUP(M55,DANGERCLP,2,FALSE))</f>
        <v>1</v>
      </c>
      <c r="BN55" s="154">
        <f>IF(ISNA(VLOOKUP(N55,DANGERCLP,2,FALSE)),1,VLOOKUP(N55,DANGERCLP,2,FALSE))</f>
        <v>1</v>
      </c>
      <c r="BO55" s="154">
        <f>IF(ISNA(VLOOKUP(O55,DANGERCLP,2,FALSE)),1,VLOOKUP(O55,DANGERCLP,2,FALSE))</f>
        <v>1</v>
      </c>
      <c r="BP55" s="154">
        <f>IF(ISNA(VLOOKUP(P55,VLEPON,2)),1,VLOOKUP(P55,VLEPON,2))</f>
        <v>1</v>
      </c>
      <c r="BQ55" s="155">
        <f>T55/MAXA($T$8:$T$463)</f>
        <v>0</v>
      </c>
      <c r="BR55" s="156">
        <f t="shared" si="42"/>
        <v>11</v>
      </c>
      <c r="BS55" s="156">
        <f t="shared" si="43"/>
        <v>11</v>
      </c>
      <c r="BT55" s="157">
        <f t="shared" si="44"/>
        <v>1</v>
      </c>
      <c r="BU55" s="255">
        <f t="shared" si="19"/>
        <v>1</v>
      </c>
      <c r="BV55" s="252">
        <f>IF(ISNA(VLOOKUP((CONCATENATE(U55,V55)),Fréquencess,3,FALSE)),0,VLOOKUP((CONCATENATE(U55,V55)),Fréquencess,3,FALSE))</f>
        <v>1</v>
      </c>
      <c r="BW55" s="247">
        <f t="shared" si="45"/>
        <v>1</v>
      </c>
      <c r="BX55" s="247">
        <f t="shared" si="21"/>
        <v>1</v>
      </c>
      <c r="BY55" s="247">
        <f>IF(ISNA(VLOOKUP(Q55,score_volatilité,2,FALSE)),0,VLOOKUP(Q55,score_volatilité,2,FALSE))</f>
        <v>1</v>
      </c>
      <c r="BZ55" s="247">
        <f>IF(ISNA(VLOOKUP(X55,score_procédé,2,FALSE)),0,VLOOKUP(X55,score_procédé,2,FALSE))</f>
        <v>0.5</v>
      </c>
      <c r="CA55" s="247">
        <f>IF(ISNA(VLOOKUP(Y55,score_protection,2,FALSE)),0,VLOOKUP(Y55,score_protection,2,FALSE))</f>
        <v>1</v>
      </c>
      <c r="CB55" s="252">
        <f t="shared" si="31"/>
        <v>0.5</v>
      </c>
      <c r="CC55" s="154">
        <f>IF(ISNA(VLOOKUP(L55,DANGERARRETE,10,FALSE)),0,VLOOKUP(L55,DANGERARRETE,10,FALSE))</f>
        <v>0</v>
      </c>
      <c r="CD55" s="154">
        <f>IF(ISNA(VLOOKUP(M55,DANGERARRETE,10,FALSE)),0,VLOOKUP(M55,DANGERARRETE,10,FALSE))</f>
        <v>0</v>
      </c>
      <c r="CE55" s="154">
        <f>IF(ISNA(VLOOKUP(N55,DANGERARRETE,10,FALSE)),0,VLOOKUP(N55,DANGERARRETE,10,FALSE))</f>
        <v>0</v>
      </c>
      <c r="CF55" s="154">
        <f>IF(ISNA(VLOOKUP(O55,DANGERARRETE,10,FALSE)),0,VLOOKUP(O55,DANGERARRETE,10,FALSE))</f>
        <v>0</v>
      </c>
      <c r="CG55" s="154">
        <f t="shared" si="22"/>
        <v>0</v>
      </c>
      <c r="CH55" s="296" t="str">
        <f t="shared" si="32"/>
        <v>NON</v>
      </c>
    </row>
    <row r="56" spans="1:86" s="108" customFormat="1" ht="26.5" customHeight="1" x14ac:dyDescent="0.25">
      <c r="A56" s="77">
        <v>49</v>
      </c>
      <c r="B56" s="105"/>
      <c r="C56" s="105"/>
      <c r="D56" s="106"/>
      <c r="E56" s="106"/>
      <c r="F56" s="107"/>
      <c r="G56" s="114" t="s">
        <v>76</v>
      </c>
      <c r="H56" s="114" t="s">
        <v>76</v>
      </c>
      <c r="I56" s="114" t="s">
        <v>76</v>
      </c>
      <c r="J56" s="114" t="s">
        <v>76</v>
      </c>
      <c r="K56" s="114" t="s">
        <v>9</v>
      </c>
      <c r="L56" s="108" t="s">
        <v>8</v>
      </c>
      <c r="M56" s="108" t="s">
        <v>8</v>
      </c>
      <c r="N56" s="108" t="s">
        <v>8</v>
      </c>
      <c r="O56" s="108" t="s">
        <v>8</v>
      </c>
      <c r="P56" s="225" t="s">
        <v>76</v>
      </c>
      <c r="Q56" s="244" t="s">
        <v>34</v>
      </c>
      <c r="R56" s="259" t="s">
        <v>299</v>
      </c>
      <c r="S56" s="265" t="s">
        <v>300</v>
      </c>
      <c r="T56" s="217">
        <v>0</v>
      </c>
      <c r="U56" s="149" t="s">
        <v>58</v>
      </c>
      <c r="V56" s="149" t="s">
        <v>256</v>
      </c>
      <c r="W56" s="150" t="str">
        <f t="shared" si="41"/>
        <v>&lt; 30 mn</v>
      </c>
      <c r="X56" s="151" t="s">
        <v>31</v>
      </c>
      <c r="Y56" s="229" t="s">
        <v>108</v>
      </c>
      <c r="Z56" s="152">
        <f t="shared" si="1"/>
        <v>0</v>
      </c>
      <c r="AA56" s="152">
        <f t="shared" si="2"/>
        <v>0</v>
      </c>
      <c r="AB56" s="152">
        <f t="shared" si="3"/>
        <v>0</v>
      </c>
      <c r="AC56" s="152">
        <f t="shared" si="4"/>
        <v>0</v>
      </c>
      <c r="AD56" s="152">
        <f t="shared" si="5"/>
        <v>0</v>
      </c>
      <c r="AE56" s="152">
        <f t="shared" si="6"/>
        <v>0</v>
      </c>
      <c r="AF56" s="152">
        <f t="shared" si="7"/>
        <v>0</v>
      </c>
      <c r="AG56" s="152">
        <f t="shared" si="8"/>
        <v>0</v>
      </c>
      <c r="AH56" s="152">
        <f t="shared" si="9"/>
        <v>0</v>
      </c>
      <c r="AI56" s="152">
        <f t="shared" si="10"/>
        <v>0</v>
      </c>
      <c r="AJ56" s="152">
        <f t="shared" si="11"/>
        <v>0</v>
      </c>
      <c r="AK56" s="152">
        <f t="shared" si="12"/>
        <v>0</v>
      </c>
      <c r="AL56" s="263">
        <f t="shared" si="39"/>
        <v>0</v>
      </c>
      <c r="AM56" s="263">
        <f t="shared" si="34"/>
        <v>0</v>
      </c>
      <c r="AN56" s="263">
        <f t="shared" si="40"/>
        <v>0</v>
      </c>
      <c r="AO56" s="251">
        <f t="shared" si="36"/>
        <v>0</v>
      </c>
      <c r="AP56" s="153">
        <f t="shared" si="13"/>
        <v>0</v>
      </c>
      <c r="AQ56" s="153" t="str">
        <f t="shared" si="27"/>
        <v>0</v>
      </c>
      <c r="AR56" s="153" t="str">
        <f t="shared" si="28"/>
        <v>0</v>
      </c>
      <c r="AS56" s="153" t="str">
        <f t="shared" si="29"/>
        <v>0</v>
      </c>
      <c r="AT56" s="247">
        <f t="shared" si="30"/>
        <v>1</v>
      </c>
      <c r="AU56" s="247" t="str">
        <f t="shared" si="14"/>
        <v>Faible</v>
      </c>
      <c r="AV56" s="346" t="str">
        <f t="shared" si="15"/>
        <v>NON</v>
      </c>
      <c r="AW56" s="234" t="str">
        <f>IF(CB56&lt;100,"RISQUE MINIME","RISQUE NON FAIBLE")</f>
        <v>RISQUE MINIME</v>
      </c>
      <c r="AX56" s="231" t="str">
        <f>IF(AO56=0,"NON","OUI")</f>
        <v>NON</v>
      </c>
      <c r="AY56" s="351"/>
      <c r="AZ56" s="352" t="s">
        <v>310</v>
      </c>
      <c r="BA56" s="237" t="str">
        <f>IF(AP56=0,"NON","OUI")</f>
        <v>NON</v>
      </c>
      <c r="BB56" s="351"/>
      <c r="BC56" s="351"/>
      <c r="BD56" s="352" t="s">
        <v>310</v>
      </c>
      <c r="BE56" s="237" t="str">
        <f>IF((AQ56+AR56)=3,"YEUX / INGESTION",IF(AQ56="2","YEUX",IF(AR56="1","INGESTION","NON")))</f>
        <v>NON</v>
      </c>
      <c r="BF56" s="351"/>
      <c r="BG56" s="354" t="s">
        <v>310</v>
      </c>
      <c r="BH56" s="154">
        <f>IF(ISNA(VLOOKUP(L56,CMRCLP,4,FALSE)),0,VLOOKUP(L56,CMRCLP,4))</f>
        <v>0</v>
      </c>
      <c r="BI56" s="154">
        <f>IF(ISNA(VLOOKUP(M56,CMRCLP,4,FALSE)),0,VLOOKUP(M56,CMRCLP,4))</f>
        <v>0</v>
      </c>
      <c r="BJ56" s="154">
        <f>IF(ISNA(VLOOKUP(N56,CMRCLP,4,FALSE)),0,VLOOKUP(N56,CMRCLP,4))</f>
        <v>0</v>
      </c>
      <c r="BK56" s="154">
        <f>IF(ISNA(VLOOKUP(O56,CMRCLP,4,FALSE)),0,VLOOKUP(O56,CMRCLP,4))</f>
        <v>0</v>
      </c>
      <c r="BL56" s="154">
        <f>IF(ISNA(VLOOKUP(L56,DANGERCLP,2,FALSE)),1,VLOOKUP(L56,DANGERCLP,2,FALSE))</f>
        <v>1</v>
      </c>
      <c r="BM56" s="154">
        <f>IF(ISNA(VLOOKUP(M56,DANGERCLP,2,FALSE)),1,VLOOKUP(M56,DANGERCLP,2,FALSE))</f>
        <v>1</v>
      </c>
      <c r="BN56" s="154">
        <f>IF(ISNA(VLOOKUP(N56,DANGERCLP,2,FALSE)),1,VLOOKUP(N56,DANGERCLP,2,FALSE))</f>
        <v>1</v>
      </c>
      <c r="BO56" s="154">
        <f>IF(ISNA(VLOOKUP(O56,DANGERCLP,2,FALSE)),1,VLOOKUP(O56,DANGERCLP,2,FALSE))</f>
        <v>1</v>
      </c>
      <c r="BP56" s="154">
        <f>IF(ISNA(VLOOKUP(P56,VLEPON,2)),1,VLOOKUP(P56,VLEPON,2))</f>
        <v>1</v>
      </c>
      <c r="BQ56" s="155">
        <f>T56/MAXA($T$8:$T$463)</f>
        <v>0</v>
      </c>
      <c r="BR56" s="156">
        <f t="shared" si="42"/>
        <v>11</v>
      </c>
      <c r="BS56" s="156">
        <f t="shared" si="43"/>
        <v>11</v>
      </c>
      <c r="BT56" s="157">
        <f t="shared" si="44"/>
        <v>1</v>
      </c>
      <c r="BU56" s="255">
        <f t="shared" si="19"/>
        <v>1</v>
      </c>
      <c r="BV56" s="252">
        <f>IF(ISNA(VLOOKUP((CONCATENATE(U56,V56)),Fréquencess,3,FALSE)),0,VLOOKUP((CONCATENATE(U56,V56)),Fréquencess,3,FALSE))</f>
        <v>1</v>
      </c>
      <c r="BW56" s="247">
        <f t="shared" si="45"/>
        <v>1</v>
      </c>
      <c r="BX56" s="247">
        <f t="shared" si="21"/>
        <v>1</v>
      </c>
      <c r="BY56" s="247">
        <f>IF(ISNA(VLOOKUP(Q56,score_volatilité,2,FALSE)),0,VLOOKUP(Q56,score_volatilité,2,FALSE))</f>
        <v>1</v>
      </c>
      <c r="BZ56" s="247">
        <f>IF(ISNA(VLOOKUP(X56,score_procédé,2,FALSE)),0,VLOOKUP(X56,score_procédé,2,FALSE))</f>
        <v>0.5</v>
      </c>
      <c r="CA56" s="247">
        <f>IF(ISNA(VLOOKUP(Y56,score_protection,2,FALSE)),0,VLOOKUP(Y56,score_protection,2,FALSE))</f>
        <v>1</v>
      </c>
      <c r="CB56" s="252">
        <f t="shared" si="31"/>
        <v>0.5</v>
      </c>
      <c r="CC56" s="154">
        <f>IF(ISNA(VLOOKUP(L56,DANGERARRETE,10,FALSE)),0,VLOOKUP(L56,DANGERARRETE,10,FALSE))</f>
        <v>0</v>
      </c>
      <c r="CD56" s="154">
        <f>IF(ISNA(VLOOKUP(M56,DANGERARRETE,10,FALSE)),0,VLOOKUP(M56,DANGERARRETE,10,FALSE))</f>
        <v>0</v>
      </c>
      <c r="CE56" s="154">
        <f>IF(ISNA(VLOOKUP(N56,DANGERARRETE,10,FALSE)),0,VLOOKUP(N56,DANGERARRETE,10,FALSE))</f>
        <v>0</v>
      </c>
      <c r="CF56" s="154">
        <f>IF(ISNA(VLOOKUP(O56,DANGERARRETE,10,FALSE)),0,VLOOKUP(O56,DANGERARRETE,10,FALSE))</f>
        <v>0</v>
      </c>
      <c r="CG56" s="154">
        <f t="shared" si="22"/>
        <v>0</v>
      </c>
      <c r="CH56" s="296" t="str">
        <f t="shared" si="32"/>
        <v>NON</v>
      </c>
    </row>
    <row r="57" spans="1:86" s="108" customFormat="1" ht="26.5" customHeight="1" x14ac:dyDescent="0.25">
      <c r="A57" s="77">
        <v>50</v>
      </c>
      <c r="B57" s="105"/>
      <c r="C57" s="105"/>
      <c r="D57" s="106"/>
      <c r="E57" s="106"/>
      <c r="F57" s="107"/>
      <c r="G57" s="114" t="s">
        <v>76</v>
      </c>
      <c r="H57" s="114" t="s">
        <v>76</v>
      </c>
      <c r="I57" s="114" t="s">
        <v>76</v>
      </c>
      <c r="J57" s="114" t="s">
        <v>76</v>
      </c>
      <c r="K57" s="114" t="s">
        <v>9</v>
      </c>
      <c r="L57" s="108" t="s">
        <v>8</v>
      </c>
      <c r="M57" s="108" t="s">
        <v>8</v>
      </c>
      <c r="N57" s="108" t="s">
        <v>8</v>
      </c>
      <c r="O57" s="108" t="s">
        <v>8</v>
      </c>
      <c r="P57" s="225" t="s">
        <v>76</v>
      </c>
      <c r="Q57" s="244" t="s">
        <v>34</v>
      </c>
      <c r="R57" s="259" t="s">
        <v>299</v>
      </c>
      <c r="S57" s="265" t="s">
        <v>300</v>
      </c>
      <c r="T57" s="217">
        <v>0</v>
      </c>
      <c r="U57" s="149" t="s">
        <v>58</v>
      </c>
      <c r="V57" s="149" t="s">
        <v>256</v>
      </c>
      <c r="W57" s="150" t="str">
        <f t="shared" si="41"/>
        <v>&lt; 30 mn</v>
      </c>
      <c r="X57" s="151" t="s">
        <v>31</v>
      </c>
      <c r="Y57" s="229" t="s">
        <v>108</v>
      </c>
      <c r="Z57" s="152">
        <f t="shared" si="1"/>
        <v>0</v>
      </c>
      <c r="AA57" s="152">
        <f t="shared" si="2"/>
        <v>0</v>
      </c>
      <c r="AB57" s="152">
        <f t="shared" si="3"/>
        <v>0</v>
      </c>
      <c r="AC57" s="152">
        <f t="shared" si="4"/>
        <v>0</v>
      </c>
      <c r="AD57" s="152">
        <f t="shared" si="5"/>
        <v>0</v>
      </c>
      <c r="AE57" s="152">
        <f t="shared" si="6"/>
        <v>0</v>
      </c>
      <c r="AF57" s="152">
        <f t="shared" si="7"/>
        <v>0</v>
      </c>
      <c r="AG57" s="152">
        <f t="shared" si="8"/>
        <v>0</v>
      </c>
      <c r="AH57" s="152">
        <f t="shared" si="9"/>
        <v>0</v>
      </c>
      <c r="AI57" s="152">
        <f t="shared" si="10"/>
        <v>0</v>
      </c>
      <c r="AJ57" s="152">
        <f t="shared" si="11"/>
        <v>0</v>
      </c>
      <c r="AK57" s="152">
        <f t="shared" si="12"/>
        <v>0</v>
      </c>
      <c r="AL57" s="263">
        <f t="shared" si="39"/>
        <v>0</v>
      </c>
      <c r="AM57" s="263">
        <f t="shared" si="34"/>
        <v>0</v>
      </c>
      <c r="AN57" s="263">
        <f t="shared" si="40"/>
        <v>0</v>
      </c>
      <c r="AO57" s="251">
        <f t="shared" si="36"/>
        <v>0</v>
      </c>
      <c r="AP57" s="153">
        <f t="shared" si="13"/>
        <v>0</v>
      </c>
      <c r="AQ57" s="153" t="str">
        <f t="shared" si="27"/>
        <v>0</v>
      </c>
      <c r="AR57" s="153" t="str">
        <f t="shared" si="28"/>
        <v>0</v>
      </c>
      <c r="AS57" s="153" t="str">
        <f t="shared" si="29"/>
        <v>0</v>
      </c>
      <c r="AT57" s="247">
        <f t="shared" si="30"/>
        <v>1</v>
      </c>
      <c r="AU57" s="247" t="str">
        <f t="shared" si="14"/>
        <v>Faible</v>
      </c>
      <c r="AV57" s="346" t="str">
        <f t="shared" si="15"/>
        <v>NON</v>
      </c>
      <c r="AW57" s="234" t="str">
        <f>IF(CB57&lt;100,"RISQUE MINIME","RISQUE NON FAIBLE")</f>
        <v>RISQUE MINIME</v>
      </c>
      <c r="AX57" s="231" t="str">
        <f>IF(AO57=0,"NON","OUI")</f>
        <v>NON</v>
      </c>
      <c r="AY57" s="351"/>
      <c r="AZ57" s="352" t="s">
        <v>310</v>
      </c>
      <c r="BA57" s="237" t="str">
        <f>IF(AP57=0,"NON","OUI")</f>
        <v>NON</v>
      </c>
      <c r="BB57" s="351"/>
      <c r="BC57" s="351"/>
      <c r="BD57" s="352" t="s">
        <v>310</v>
      </c>
      <c r="BE57" s="237" t="str">
        <f>IF((AQ57+AR57)=3,"YEUX / INGESTION",IF(AQ57="2","YEUX",IF(AR57="1","INGESTION","NON")))</f>
        <v>NON</v>
      </c>
      <c r="BF57" s="351"/>
      <c r="BG57" s="354" t="s">
        <v>310</v>
      </c>
      <c r="BH57" s="154">
        <f>IF(ISNA(VLOOKUP(L57,CMRCLP,4,FALSE)),0,VLOOKUP(L57,CMRCLP,4))</f>
        <v>0</v>
      </c>
      <c r="BI57" s="154">
        <f>IF(ISNA(VLOOKUP(M57,CMRCLP,4,FALSE)),0,VLOOKUP(M57,CMRCLP,4))</f>
        <v>0</v>
      </c>
      <c r="BJ57" s="154">
        <f>IF(ISNA(VLOOKUP(N57,CMRCLP,4,FALSE)),0,VLOOKUP(N57,CMRCLP,4))</f>
        <v>0</v>
      </c>
      <c r="BK57" s="154">
        <f>IF(ISNA(VLOOKUP(O57,CMRCLP,4,FALSE)),0,VLOOKUP(O57,CMRCLP,4))</f>
        <v>0</v>
      </c>
      <c r="BL57" s="154">
        <f>IF(ISNA(VLOOKUP(L57,DANGERCLP,2,FALSE)),1,VLOOKUP(L57,DANGERCLP,2,FALSE))</f>
        <v>1</v>
      </c>
      <c r="BM57" s="154">
        <f>IF(ISNA(VLOOKUP(M57,DANGERCLP,2,FALSE)),1,VLOOKUP(M57,DANGERCLP,2,FALSE))</f>
        <v>1</v>
      </c>
      <c r="BN57" s="154">
        <f>IF(ISNA(VLOOKUP(N57,DANGERCLP,2,FALSE)),1,VLOOKUP(N57,DANGERCLP,2,FALSE))</f>
        <v>1</v>
      </c>
      <c r="BO57" s="154">
        <f>IF(ISNA(VLOOKUP(O57,DANGERCLP,2,FALSE)),1,VLOOKUP(O57,DANGERCLP,2,FALSE))</f>
        <v>1</v>
      </c>
      <c r="BP57" s="154">
        <f>IF(ISNA(VLOOKUP(P57,VLEPON,2)),1,VLOOKUP(P57,VLEPON,2))</f>
        <v>1</v>
      </c>
      <c r="BQ57" s="155">
        <f>T57/MAXA($T$8:$T$463)</f>
        <v>0</v>
      </c>
      <c r="BR57" s="156">
        <f t="shared" si="42"/>
        <v>11</v>
      </c>
      <c r="BS57" s="156">
        <f t="shared" si="43"/>
        <v>11</v>
      </c>
      <c r="BT57" s="157">
        <f t="shared" si="44"/>
        <v>1</v>
      </c>
      <c r="BU57" s="255">
        <f t="shared" si="19"/>
        <v>1</v>
      </c>
      <c r="BV57" s="252">
        <f>IF(ISNA(VLOOKUP((CONCATENATE(U57,V57)),Fréquencess,3,FALSE)),0,VLOOKUP((CONCATENATE(U57,V57)),Fréquencess,3,FALSE))</f>
        <v>1</v>
      </c>
      <c r="BW57" s="247">
        <f t="shared" si="45"/>
        <v>1</v>
      </c>
      <c r="BX57" s="247">
        <f t="shared" si="21"/>
        <v>1</v>
      </c>
      <c r="BY57" s="247">
        <f>IF(ISNA(VLOOKUP(Q57,score_volatilité,2,FALSE)),0,VLOOKUP(Q57,score_volatilité,2,FALSE))</f>
        <v>1</v>
      </c>
      <c r="BZ57" s="247">
        <f>IF(ISNA(VLOOKUP(X57,score_procédé,2,FALSE)),0,VLOOKUP(X57,score_procédé,2,FALSE))</f>
        <v>0.5</v>
      </c>
      <c r="CA57" s="247">
        <f>IF(ISNA(VLOOKUP(Y57,score_protection,2,FALSE)),0,VLOOKUP(Y57,score_protection,2,FALSE))</f>
        <v>1</v>
      </c>
      <c r="CB57" s="252">
        <f t="shared" si="31"/>
        <v>0.5</v>
      </c>
      <c r="CC57" s="154">
        <f>IF(ISNA(VLOOKUP(L57,DANGERARRETE,10,FALSE)),0,VLOOKUP(L57,DANGERARRETE,10,FALSE))</f>
        <v>0</v>
      </c>
      <c r="CD57" s="154">
        <f>IF(ISNA(VLOOKUP(M57,DANGERARRETE,10,FALSE)),0,VLOOKUP(M57,DANGERARRETE,10,FALSE))</f>
        <v>0</v>
      </c>
      <c r="CE57" s="154">
        <f>IF(ISNA(VLOOKUP(N57,DANGERARRETE,10,FALSE)),0,VLOOKUP(N57,DANGERARRETE,10,FALSE))</f>
        <v>0</v>
      </c>
      <c r="CF57" s="154">
        <f>IF(ISNA(VLOOKUP(O57,DANGERARRETE,10,FALSE)),0,VLOOKUP(O57,DANGERARRETE,10,FALSE))</f>
        <v>0</v>
      </c>
      <c r="CG57" s="154">
        <f t="shared" si="22"/>
        <v>0</v>
      </c>
      <c r="CH57" s="296" t="str">
        <f t="shared" si="32"/>
        <v>NON</v>
      </c>
    </row>
    <row r="58" spans="1:86" s="108" customFormat="1" ht="26.5" customHeight="1" x14ac:dyDescent="0.25">
      <c r="A58" s="77">
        <v>51</v>
      </c>
      <c r="B58" s="105"/>
      <c r="C58" s="105"/>
      <c r="D58" s="106"/>
      <c r="E58" s="106"/>
      <c r="F58" s="107"/>
      <c r="G58" s="114" t="s">
        <v>76</v>
      </c>
      <c r="H58" s="114" t="s">
        <v>76</v>
      </c>
      <c r="I58" s="114" t="s">
        <v>76</v>
      </c>
      <c r="J58" s="114" t="s">
        <v>76</v>
      </c>
      <c r="K58" s="114" t="s">
        <v>9</v>
      </c>
      <c r="L58" s="108" t="s">
        <v>8</v>
      </c>
      <c r="M58" s="108" t="s">
        <v>8</v>
      </c>
      <c r="N58" s="108" t="s">
        <v>8</v>
      </c>
      <c r="O58" s="108" t="s">
        <v>8</v>
      </c>
      <c r="P58" s="225" t="s">
        <v>76</v>
      </c>
      <c r="Q58" s="244" t="s">
        <v>34</v>
      </c>
      <c r="R58" s="259" t="s">
        <v>299</v>
      </c>
      <c r="S58" s="265" t="s">
        <v>300</v>
      </c>
      <c r="T58" s="217">
        <v>0</v>
      </c>
      <c r="U58" s="149" t="s">
        <v>58</v>
      </c>
      <c r="V58" s="149" t="s">
        <v>256</v>
      </c>
      <c r="W58" s="150" t="str">
        <f t="shared" si="41"/>
        <v>&lt; 30 mn</v>
      </c>
      <c r="X58" s="151" t="s">
        <v>31</v>
      </c>
      <c r="Y58" s="229" t="s">
        <v>108</v>
      </c>
      <c r="Z58" s="152">
        <f t="shared" si="1"/>
        <v>0</v>
      </c>
      <c r="AA58" s="152">
        <f t="shared" si="2"/>
        <v>0</v>
      </c>
      <c r="AB58" s="152">
        <f t="shared" si="3"/>
        <v>0</v>
      </c>
      <c r="AC58" s="152">
        <f t="shared" si="4"/>
        <v>0</v>
      </c>
      <c r="AD58" s="152">
        <f t="shared" si="5"/>
        <v>0</v>
      </c>
      <c r="AE58" s="152">
        <f t="shared" si="6"/>
        <v>0</v>
      </c>
      <c r="AF58" s="152">
        <f t="shared" si="7"/>
        <v>0</v>
      </c>
      <c r="AG58" s="152">
        <f t="shared" si="8"/>
        <v>0</v>
      </c>
      <c r="AH58" s="152">
        <f t="shared" si="9"/>
        <v>0</v>
      </c>
      <c r="AI58" s="152">
        <f t="shared" si="10"/>
        <v>0</v>
      </c>
      <c r="AJ58" s="152">
        <f t="shared" si="11"/>
        <v>0</v>
      </c>
      <c r="AK58" s="152">
        <f t="shared" si="12"/>
        <v>0</v>
      </c>
      <c r="AL58" s="263">
        <f t="shared" si="39"/>
        <v>0</v>
      </c>
      <c r="AM58" s="263">
        <f t="shared" si="34"/>
        <v>0</v>
      </c>
      <c r="AN58" s="263">
        <f t="shared" si="40"/>
        <v>0</v>
      </c>
      <c r="AO58" s="251">
        <f t="shared" si="36"/>
        <v>0</v>
      </c>
      <c r="AP58" s="153">
        <f t="shared" si="13"/>
        <v>0</v>
      </c>
      <c r="AQ58" s="153" t="str">
        <f t="shared" si="27"/>
        <v>0</v>
      </c>
      <c r="AR58" s="153" t="str">
        <f t="shared" si="28"/>
        <v>0</v>
      </c>
      <c r="AS58" s="153" t="str">
        <f t="shared" si="29"/>
        <v>0</v>
      </c>
      <c r="AT58" s="247">
        <f t="shared" si="30"/>
        <v>1</v>
      </c>
      <c r="AU58" s="247" t="str">
        <f t="shared" si="14"/>
        <v>Faible</v>
      </c>
      <c r="AV58" s="346" t="str">
        <f t="shared" si="15"/>
        <v>NON</v>
      </c>
      <c r="AW58" s="234" t="str">
        <f>IF(CB58&lt;100,"RISQUE MINIME","RISQUE NON FAIBLE")</f>
        <v>RISQUE MINIME</v>
      </c>
      <c r="AX58" s="231" t="str">
        <f>IF(AO58=0,"NON","OUI")</f>
        <v>NON</v>
      </c>
      <c r="AY58" s="351"/>
      <c r="AZ58" s="352" t="s">
        <v>310</v>
      </c>
      <c r="BA58" s="237" t="str">
        <f>IF(AP58=0,"NON","OUI")</f>
        <v>NON</v>
      </c>
      <c r="BB58" s="351"/>
      <c r="BC58" s="351"/>
      <c r="BD58" s="352" t="s">
        <v>310</v>
      </c>
      <c r="BE58" s="237" t="str">
        <f>IF((AQ58+AR58)=3,"YEUX / INGESTION",IF(AQ58="2","YEUX",IF(AR58="1","INGESTION","NON")))</f>
        <v>NON</v>
      </c>
      <c r="BF58" s="351"/>
      <c r="BG58" s="354" t="s">
        <v>310</v>
      </c>
      <c r="BH58" s="154">
        <f>IF(ISNA(VLOOKUP(L58,CMRCLP,4,FALSE)),0,VLOOKUP(L58,CMRCLP,4))</f>
        <v>0</v>
      </c>
      <c r="BI58" s="154">
        <f>IF(ISNA(VLOOKUP(M58,CMRCLP,4,FALSE)),0,VLOOKUP(M58,CMRCLP,4))</f>
        <v>0</v>
      </c>
      <c r="BJ58" s="154">
        <f>IF(ISNA(VLOOKUP(N58,CMRCLP,4,FALSE)),0,VLOOKUP(N58,CMRCLP,4))</f>
        <v>0</v>
      </c>
      <c r="BK58" s="154">
        <f>IF(ISNA(VLOOKUP(O58,CMRCLP,4,FALSE)),0,VLOOKUP(O58,CMRCLP,4))</f>
        <v>0</v>
      </c>
      <c r="BL58" s="154">
        <f>IF(ISNA(VLOOKUP(L58,DANGERCLP,2,FALSE)),1,VLOOKUP(L58,DANGERCLP,2,FALSE))</f>
        <v>1</v>
      </c>
      <c r="BM58" s="154">
        <f>IF(ISNA(VLOOKUP(M58,DANGERCLP,2,FALSE)),1,VLOOKUP(M58,DANGERCLP,2,FALSE))</f>
        <v>1</v>
      </c>
      <c r="BN58" s="154">
        <f>IF(ISNA(VLOOKUP(N58,DANGERCLP,2,FALSE)),1,VLOOKUP(N58,DANGERCLP,2,FALSE))</f>
        <v>1</v>
      </c>
      <c r="BO58" s="154">
        <f>IF(ISNA(VLOOKUP(O58,DANGERCLP,2,FALSE)),1,VLOOKUP(O58,DANGERCLP,2,FALSE))</f>
        <v>1</v>
      </c>
      <c r="BP58" s="154">
        <f>IF(ISNA(VLOOKUP(P58,VLEPON,2)),1,VLOOKUP(P58,VLEPON,2))</f>
        <v>1</v>
      </c>
      <c r="BQ58" s="155">
        <f>T58/MAXA($T$8:$T$463)</f>
        <v>0</v>
      </c>
      <c r="BR58" s="156">
        <f t="shared" si="42"/>
        <v>11</v>
      </c>
      <c r="BS58" s="156">
        <f t="shared" si="43"/>
        <v>11</v>
      </c>
      <c r="BT58" s="157">
        <f t="shared" si="44"/>
        <v>1</v>
      </c>
      <c r="BU58" s="255">
        <f t="shared" si="19"/>
        <v>1</v>
      </c>
      <c r="BV58" s="252">
        <f>IF(ISNA(VLOOKUP((CONCATENATE(U58,V58)),Fréquencess,3,FALSE)),0,VLOOKUP((CONCATENATE(U58,V58)),Fréquencess,3,FALSE))</f>
        <v>1</v>
      </c>
      <c r="BW58" s="247">
        <f t="shared" si="45"/>
        <v>1</v>
      </c>
      <c r="BX58" s="247">
        <f t="shared" si="21"/>
        <v>1</v>
      </c>
      <c r="BY58" s="247">
        <f>IF(ISNA(VLOOKUP(Q58,score_volatilité,2,FALSE)),0,VLOOKUP(Q58,score_volatilité,2,FALSE))</f>
        <v>1</v>
      </c>
      <c r="BZ58" s="247">
        <f>IF(ISNA(VLOOKUP(X58,score_procédé,2,FALSE)),0,VLOOKUP(X58,score_procédé,2,FALSE))</f>
        <v>0.5</v>
      </c>
      <c r="CA58" s="247">
        <f>IF(ISNA(VLOOKUP(Y58,score_protection,2,FALSE)),0,VLOOKUP(Y58,score_protection,2,FALSE))</f>
        <v>1</v>
      </c>
      <c r="CB58" s="252">
        <f t="shared" si="31"/>
        <v>0.5</v>
      </c>
      <c r="CC58" s="154">
        <f>IF(ISNA(VLOOKUP(L58,DANGERARRETE,10,FALSE)),0,VLOOKUP(L58,DANGERARRETE,10,FALSE))</f>
        <v>0</v>
      </c>
      <c r="CD58" s="154">
        <f>IF(ISNA(VLOOKUP(M58,DANGERARRETE,10,FALSE)),0,VLOOKUP(M58,DANGERARRETE,10,FALSE))</f>
        <v>0</v>
      </c>
      <c r="CE58" s="154">
        <f>IF(ISNA(VLOOKUP(N58,DANGERARRETE,10,FALSE)),0,VLOOKUP(N58,DANGERARRETE,10,FALSE))</f>
        <v>0</v>
      </c>
      <c r="CF58" s="154">
        <f>IF(ISNA(VLOOKUP(O58,DANGERARRETE,10,FALSE)),0,VLOOKUP(O58,DANGERARRETE,10,FALSE))</f>
        <v>0</v>
      </c>
      <c r="CG58" s="154">
        <f t="shared" si="22"/>
        <v>0</v>
      </c>
      <c r="CH58" s="296" t="str">
        <f t="shared" si="32"/>
        <v>NON</v>
      </c>
    </row>
    <row r="59" spans="1:86" s="108" customFormat="1" ht="26.5" customHeight="1" x14ac:dyDescent="0.25">
      <c r="A59" s="77">
        <v>52</v>
      </c>
      <c r="B59" s="105"/>
      <c r="C59" s="105"/>
      <c r="D59" s="106"/>
      <c r="E59" s="106"/>
      <c r="F59" s="107"/>
      <c r="G59" s="114" t="s">
        <v>76</v>
      </c>
      <c r="H59" s="114" t="s">
        <v>76</v>
      </c>
      <c r="I59" s="114" t="s">
        <v>76</v>
      </c>
      <c r="J59" s="114" t="s">
        <v>76</v>
      </c>
      <c r="K59" s="114" t="s">
        <v>9</v>
      </c>
      <c r="L59" s="108" t="s">
        <v>8</v>
      </c>
      <c r="M59" s="108" t="s">
        <v>8</v>
      </c>
      <c r="N59" s="108" t="s">
        <v>8</v>
      </c>
      <c r="O59" s="108" t="s">
        <v>8</v>
      </c>
      <c r="P59" s="225" t="s">
        <v>76</v>
      </c>
      <c r="Q59" s="244" t="s">
        <v>34</v>
      </c>
      <c r="R59" s="259" t="s">
        <v>299</v>
      </c>
      <c r="S59" s="265" t="s">
        <v>300</v>
      </c>
      <c r="T59" s="217">
        <v>0</v>
      </c>
      <c r="U59" s="149" t="s">
        <v>58</v>
      </c>
      <c r="V59" s="149" t="s">
        <v>256</v>
      </c>
      <c r="W59" s="150" t="str">
        <f t="shared" si="41"/>
        <v>&lt; 30 mn</v>
      </c>
      <c r="X59" s="151" t="s">
        <v>31</v>
      </c>
      <c r="Y59" s="229" t="s">
        <v>108</v>
      </c>
      <c r="Z59" s="152">
        <f t="shared" si="1"/>
        <v>0</v>
      </c>
      <c r="AA59" s="152">
        <f t="shared" si="2"/>
        <v>0</v>
      </c>
      <c r="AB59" s="152">
        <f t="shared" si="3"/>
        <v>0</v>
      </c>
      <c r="AC59" s="152">
        <f t="shared" si="4"/>
        <v>0</v>
      </c>
      <c r="AD59" s="152">
        <f t="shared" si="5"/>
        <v>0</v>
      </c>
      <c r="AE59" s="152">
        <f t="shared" si="6"/>
        <v>0</v>
      </c>
      <c r="AF59" s="152">
        <f t="shared" si="7"/>
        <v>0</v>
      </c>
      <c r="AG59" s="152">
        <f t="shared" si="8"/>
        <v>0</v>
      </c>
      <c r="AH59" s="152">
        <f t="shared" si="9"/>
        <v>0</v>
      </c>
      <c r="AI59" s="152">
        <f t="shared" si="10"/>
        <v>0</v>
      </c>
      <c r="AJ59" s="152">
        <f t="shared" si="11"/>
        <v>0</v>
      </c>
      <c r="AK59" s="152">
        <f t="shared" si="12"/>
        <v>0</v>
      </c>
      <c r="AL59" s="263">
        <f t="shared" si="39"/>
        <v>0</v>
      </c>
      <c r="AM59" s="263">
        <f t="shared" si="34"/>
        <v>0</v>
      </c>
      <c r="AN59" s="263">
        <f t="shared" si="40"/>
        <v>0</v>
      </c>
      <c r="AO59" s="251">
        <f t="shared" si="36"/>
        <v>0</v>
      </c>
      <c r="AP59" s="153">
        <f t="shared" si="13"/>
        <v>0</v>
      </c>
      <c r="AQ59" s="153" t="str">
        <f t="shared" si="27"/>
        <v>0</v>
      </c>
      <c r="AR59" s="153" t="str">
        <f t="shared" si="28"/>
        <v>0</v>
      </c>
      <c r="AS59" s="153" t="str">
        <f t="shared" si="29"/>
        <v>0</v>
      </c>
      <c r="AT59" s="247">
        <f t="shared" si="30"/>
        <v>1</v>
      </c>
      <c r="AU59" s="247" t="str">
        <f t="shared" si="14"/>
        <v>Faible</v>
      </c>
      <c r="AV59" s="346" t="str">
        <f t="shared" si="15"/>
        <v>NON</v>
      </c>
      <c r="AW59" s="234" t="str">
        <f>IF(CB59&lt;100,"RISQUE MINIME","RISQUE NON FAIBLE")</f>
        <v>RISQUE MINIME</v>
      </c>
      <c r="AX59" s="231" t="str">
        <f>IF(AO59=0,"NON","OUI")</f>
        <v>NON</v>
      </c>
      <c r="AY59" s="351"/>
      <c r="AZ59" s="352" t="s">
        <v>310</v>
      </c>
      <c r="BA59" s="237" t="str">
        <f>IF(AP59=0,"NON","OUI")</f>
        <v>NON</v>
      </c>
      <c r="BB59" s="351"/>
      <c r="BC59" s="351"/>
      <c r="BD59" s="352" t="s">
        <v>310</v>
      </c>
      <c r="BE59" s="237" t="str">
        <f>IF((AQ59+AR59)=3,"YEUX / INGESTION",IF(AQ59="2","YEUX",IF(AR59="1","INGESTION","NON")))</f>
        <v>NON</v>
      </c>
      <c r="BF59" s="351"/>
      <c r="BG59" s="354" t="s">
        <v>310</v>
      </c>
      <c r="BH59" s="154">
        <f>IF(ISNA(VLOOKUP(L59,CMRCLP,4,FALSE)),0,VLOOKUP(L59,CMRCLP,4))</f>
        <v>0</v>
      </c>
      <c r="BI59" s="154">
        <f>IF(ISNA(VLOOKUP(M59,CMRCLP,4,FALSE)),0,VLOOKUP(M59,CMRCLP,4))</f>
        <v>0</v>
      </c>
      <c r="BJ59" s="154">
        <f>IF(ISNA(VLOOKUP(N59,CMRCLP,4,FALSE)),0,VLOOKUP(N59,CMRCLP,4))</f>
        <v>0</v>
      </c>
      <c r="BK59" s="154">
        <f>IF(ISNA(VLOOKUP(O59,CMRCLP,4,FALSE)),0,VLOOKUP(O59,CMRCLP,4))</f>
        <v>0</v>
      </c>
      <c r="BL59" s="154">
        <f>IF(ISNA(VLOOKUP(L59,DANGERCLP,2,FALSE)),1,VLOOKUP(L59,DANGERCLP,2,FALSE))</f>
        <v>1</v>
      </c>
      <c r="BM59" s="154">
        <f>IF(ISNA(VLOOKUP(M59,DANGERCLP,2,FALSE)),1,VLOOKUP(M59,DANGERCLP,2,FALSE))</f>
        <v>1</v>
      </c>
      <c r="BN59" s="154">
        <f>IF(ISNA(VLOOKUP(N59,DANGERCLP,2,FALSE)),1,VLOOKUP(N59,DANGERCLP,2,FALSE))</f>
        <v>1</v>
      </c>
      <c r="BO59" s="154">
        <f>IF(ISNA(VLOOKUP(O59,DANGERCLP,2,FALSE)),1,VLOOKUP(O59,DANGERCLP,2,FALSE))</f>
        <v>1</v>
      </c>
      <c r="BP59" s="154">
        <f>IF(ISNA(VLOOKUP(P59,VLEPON,2)),1,VLOOKUP(P59,VLEPON,2))</f>
        <v>1</v>
      </c>
      <c r="BQ59" s="155">
        <f>T59/MAXA($T$8:$T$463)</f>
        <v>0</v>
      </c>
      <c r="BR59" s="156">
        <f t="shared" si="42"/>
        <v>11</v>
      </c>
      <c r="BS59" s="156">
        <f t="shared" si="43"/>
        <v>11</v>
      </c>
      <c r="BT59" s="157">
        <f t="shared" si="44"/>
        <v>1</v>
      </c>
      <c r="BU59" s="255">
        <f t="shared" si="19"/>
        <v>1</v>
      </c>
      <c r="BV59" s="252">
        <f>IF(ISNA(VLOOKUP((CONCATENATE(U59,V59)),Fréquencess,3,FALSE)),0,VLOOKUP((CONCATENATE(U59,V59)),Fréquencess,3,FALSE))</f>
        <v>1</v>
      </c>
      <c r="BW59" s="247">
        <f t="shared" si="45"/>
        <v>1</v>
      </c>
      <c r="BX59" s="247">
        <f t="shared" si="21"/>
        <v>1</v>
      </c>
      <c r="BY59" s="247">
        <f>IF(ISNA(VLOOKUP(Q59,score_volatilité,2,FALSE)),0,VLOOKUP(Q59,score_volatilité,2,FALSE))</f>
        <v>1</v>
      </c>
      <c r="BZ59" s="247">
        <f>IF(ISNA(VLOOKUP(X59,score_procédé,2,FALSE)),0,VLOOKUP(X59,score_procédé,2,FALSE))</f>
        <v>0.5</v>
      </c>
      <c r="CA59" s="247">
        <f>IF(ISNA(VLOOKUP(Y59,score_protection,2,FALSE)),0,VLOOKUP(Y59,score_protection,2,FALSE))</f>
        <v>1</v>
      </c>
      <c r="CB59" s="252">
        <f t="shared" si="31"/>
        <v>0.5</v>
      </c>
      <c r="CC59" s="154">
        <f>IF(ISNA(VLOOKUP(L59,DANGERARRETE,10,FALSE)),0,VLOOKUP(L59,DANGERARRETE,10,FALSE))</f>
        <v>0</v>
      </c>
      <c r="CD59" s="154">
        <f>IF(ISNA(VLOOKUP(M59,DANGERARRETE,10,FALSE)),0,VLOOKUP(M59,DANGERARRETE,10,FALSE))</f>
        <v>0</v>
      </c>
      <c r="CE59" s="154">
        <f>IF(ISNA(VLOOKUP(N59,DANGERARRETE,10,FALSE)),0,VLOOKUP(N59,DANGERARRETE,10,FALSE))</f>
        <v>0</v>
      </c>
      <c r="CF59" s="154">
        <f>IF(ISNA(VLOOKUP(O59,DANGERARRETE,10,FALSE)),0,VLOOKUP(O59,DANGERARRETE,10,FALSE))</f>
        <v>0</v>
      </c>
      <c r="CG59" s="154">
        <f t="shared" si="22"/>
        <v>0</v>
      </c>
      <c r="CH59" s="296" t="str">
        <f t="shared" si="32"/>
        <v>NON</v>
      </c>
    </row>
    <row r="60" spans="1:86" s="108" customFormat="1" ht="26.5" customHeight="1" x14ac:dyDescent="0.25">
      <c r="A60" s="77">
        <v>53</v>
      </c>
      <c r="B60" s="105"/>
      <c r="C60" s="105"/>
      <c r="D60" s="106"/>
      <c r="E60" s="106"/>
      <c r="F60" s="107"/>
      <c r="G60" s="114" t="s">
        <v>76</v>
      </c>
      <c r="H60" s="114" t="s">
        <v>76</v>
      </c>
      <c r="I60" s="114" t="s">
        <v>76</v>
      </c>
      <c r="J60" s="114" t="s">
        <v>76</v>
      </c>
      <c r="K60" s="114" t="s">
        <v>9</v>
      </c>
      <c r="L60" s="108" t="s">
        <v>8</v>
      </c>
      <c r="M60" s="108" t="s">
        <v>8</v>
      </c>
      <c r="N60" s="108" t="s">
        <v>8</v>
      </c>
      <c r="O60" s="108" t="s">
        <v>8</v>
      </c>
      <c r="P60" s="225" t="s">
        <v>76</v>
      </c>
      <c r="Q60" s="244" t="s">
        <v>34</v>
      </c>
      <c r="R60" s="259" t="s">
        <v>299</v>
      </c>
      <c r="S60" s="265" t="s">
        <v>300</v>
      </c>
      <c r="T60" s="217">
        <v>0</v>
      </c>
      <c r="U60" s="149" t="s">
        <v>58</v>
      </c>
      <c r="V60" s="149" t="s">
        <v>256</v>
      </c>
      <c r="W60" s="150" t="str">
        <f t="shared" si="41"/>
        <v>&lt; 30 mn</v>
      </c>
      <c r="X60" s="151" t="s">
        <v>31</v>
      </c>
      <c r="Y60" s="229" t="s">
        <v>108</v>
      </c>
      <c r="Z60" s="152">
        <f t="shared" si="1"/>
        <v>0</v>
      </c>
      <c r="AA60" s="152">
        <f t="shared" si="2"/>
        <v>0</v>
      </c>
      <c r="AB60" s="152">
        <f t="shared" si="3"/>
        <v>0</v>
      </c>
      <c r="AC60" s="152">
        <f t="shared" si="4"/>
        <v>0</v>
      </c>
      <c r="AD60" s="152">
        <f t="shared" si="5"/>
        <v>0</v>
      </c>
      <c r="AE60" s="152">
        <f t="shared" si="6"/>
        <v>0</v>
      </c>
      <c r="AF60" s="152">
        <f t="shared" si="7"/>
        <v>0</v>
      </c>
      <c r="AG60" s="152">
        <f t="shared" si="8"/>
        <v>0</v>
      </c>
      <c r="AH60" s="152">
        <f t="shared" si="9"/>
        <v>0</v>
      </c>
      <c r="AI60" s="152">
        <f t="shared" si="10"/>
        <v>0</v>
      </c>
      <c r="AJ60" s="152">
        <f t="shared" si="11"/>
        <v>0</v>
      </c>
      <c r="AK60" s="152">
        <f t="shared" si="12"/>
        <v>0</v>
      </c>
      <c r="AL60" s="263">
        <f t="shared" si="39"/>
        <v>0</v>
      </c>
      <c r="AM60" s="263">
        <f t="shared" si="34"/>
        <v>0</v>
      </c>
      <c r="AN60" s="263">
        <f t="shared" si="40"/>
        <v>0</v>
      </c>
      <c r="AO60" s="251">
        <f t="shared" si="36"/>
        <v>0</v>
      </c>
      <c r="AP60" s="153">
        <f t="shared" si="13"/>
        <v>0</v>
      </c>
      <c r="AQ60" s="153" t="str">
        <f t="shared" si="27"/>
        <v>0</v>
      </c>
      <c r="AR60" s="153" t="str">
        <f t="shared" si="28"/>
        <v>0</v>
      </c>
      <c r="AS60" s="153" t="str">
        <f t="shared" si="29"/>
        <v>0</v>
      </c>
      <c r="AT60" s="247">
        <f t="shared" si="30"/>
        <v>1</v>
      </c>
      <c r="AU60" s="247" t="str">
        <f t="shared" si="14"/>
        <v>Faible</v>
      </c>
      <c r="AV60" s="346" t="str">
        <f t="shared" si="15"/>
        <v>NON</v>
      </c>
      <c r="AW60" s="234" t="str">
        <f>IF(CB60&lt;100,"RISQUE MINIME","RISQUE NON FAIBLE")</f>
        <v>RISQUE MINIME</v>
      </c>
      <c r="AX60" s="231" t="str">
        <f>IF(AO60=0,"NON","OUI")</f>
        <v>NON</v>
      </c>
      <c r="AY60" s="351"/>
      <c r="AZ60" s="352" t="s">
        <v>310</v>
      </c>
      <c r="BA60" s="237" t="str">
        <f>IF(AP60=0,"NON","OUI")</f>
        <v>NON</v>
      </c>
      <c r="BB60" s="351"/>
      <c r="BC60" s="351"/>
      <c r="BD60" s="352" t="s">
        <v>310</v>
      </c>
      <c r="BE60" s="237" t="str">
        <f>IF((AQ60+AR60)=3,"YEUX / INGESTION",IF(AQ60="2","YEUX",IF(AR60="1","INGESTION","NON")))</f>
        <v>NON</v>
      </c>
      <c r="BF60" s="351"/>
      <c r="BG60" s="354" t="s">
        <v>310</v>
      </c>
      <c r="BH60" s="154">
        <f>IF(ISNA(VLOOKUP(L60,CMRCLP,4,FALSE)),0,VLOOKUP(L60,CMRCLP,4))</f>
        <v>0</v>
      </c>
      <c r="BI60" s="154">
        <f>IF(ISNA(VLOOKUP(M60,CMRCLP,4,FALSE)),0,VLOOKUP(M60,CMRCLP,4))</f>
        <v>0</v>
      </c>
      <c r="BJ60" s="154">
        <f>IF(ISNA(VLOOKUP(N60,CMRCLP,4,FALSE)),0,VLOOKUP(N60,CMRCLP,4))</f>
        <v>0</v>
      </c>
      <c r="BK60" s="154">
        <f>IF(ISNA(VLOOKUP(O60,CMRCLP,4,FALSE)),0,VLOOKUP(O60,CMRCLP,4))</f>
        <v>0</v>
      </c>
      <c r="BL60" s="154">
        <f>IF(ISNA(VLOOKUP(L60,DANGERCLP,2,FALSE)),1,VLOOKUP(L60,DANGERCLP,2,FALSE))</f>
        <v>1</v>
      </c>
      <c r="BM60" s="154">
        <f>IF(ISNA(VLOOKUP(M60,DANGERCLP,2,FALSE)),1,VLOOKUP(M60,DANGERCLP,2,FALSE))</f>
        <v>1</v>
      </c>
      <c r="BN60" s="154">
        <f>IF(ISNA(VLOOKUP(N60,DANGERCLP,2,FALSE)),1,VLOOKUP(N60,DANGERCLP,2,FALSE))</f>
        <v>1</v>
      </c>
      <c r="BO60" s="154">
        <f>IF(ISNA(VLOOKUP(O60,DANGERCLP,2,FALSE)),1,VLOOKUP(O60,DANGERCLP,2,FALSE))</f>
        <v>1</v>
      </c>
      <c r="BP60" s="154">
        <f>IF(ISNA(VLOOKUP(P60,VLEPON,2)),1,VLOOKUP(P60,VLEPON,2))</f>
        <v>1</v>
      </c>
      <c r="BQ60" s="155">
        <f>T60/MAXA($T$8:$T$463)</f>
        <v>0</v>
      </c>
      <c r="BR60" s="156">
        <f t="shared" si="42"/>
        <v>11</v>
      </c>
      <c r="BS60" s="156">
        <f t="shared" si="43"/>
        <v>11</v>
      </c>
      <c r="BT60" s="157">
        <f t="shared" si="44"/>
        <v>1</v>
      </c>
      <c r="BU60" s="255">
        <f t="shared" si="19"/>
        <v>1</v>
      </c>
      <c r="BV60" s="252">
        <f>IF(ISNA(VLOOKUP((CONCATENATE(U60,V60)),Fréquencess,3,FALSE)),0,VLOOKUP((CONCATENATE(U60,V60)),Fréquencess,3,FALSE))</f>
        <v>1</v>
      </c>
      <c r="BW60" s="247">
        <f t="shared" si="45"/>
        <v>1</v>
      </c>
      <c r="BX60" s="247">
        <f t="shared" si="21"/>
        <v>1</v>
      </c>
      <c r="BY60" s="247">
        <f>IF(ISNA(VLOOKUP(Q60,score_volatilité,2,FALSE)),0,VLOOKUP(Q60,score_volatilité,2,FALSE))</f>
        <v>1</v>
      </c>
      <c r="BZ60" s="247">
        <f>IF(ISNA(VLOOKUP(X60,score_procédé,2,FALSE)),0,VLOOKUP(X60,score_procédé,2,FALSE))</f>
        <v>0.5</v>
      </c>
      <c r="CA60" s="247">
        <f>IF(ISNA(VLOOKUP(Y60,score_protection,2,FALSE)),0,VLOOKUP(Y60,score_protection,2,FALSE))</f>
        <v>1</v>
      </c>
      <c r="CB60" s="252">
        <f t="shared" si="31"/>
        <v>0.5</v>
      </c>
      <c r="CC60" s="154">
        <f>IF(ISNA(VLOOKUP(L60,DANGERARRETE,10,FALSE)),0,VLOOKUP(L60,DANGERARRETE,10,FALSE))</f>
        <v>0</v>
      </c>
      <c r="CD60" s="154">
        <f>IF(ISNA(VLOOKUP(M60,DANGERARRETE,10,FALSE)),0,VLOOKUP(M60,DANGERARRETE,10,FALSE))</f>
        <v>0</v>
      </c>
      <c r="CE60" s="154">
        <f>IF(ISNA(VLOOKUP(N60,DANGERARRETE,10,FALSE)),0,VLOOKUP(N60,DANGERARRETE,10,FALSE))</f>
        <v>0</v>
      </c>
      <c r="CF60" s="154">
        <f>IF(ISNA(VLOOKUP(O60,DANGERARRETE,10,FALSE)),0,VLOOKUP(O60,DANGERARRETE,10,FALSE))</f>
        <v>0</v>
      </c>
      <c r="CG60" s="154">
        <f t="shared" si="22"/>
        <v>0</v>
      </c>
      <c r="CH60" s="296" t="str">
        <f t="shared" si="32"/>
        <v>NON</v>
      </c>
    </row>
    <row r="61" spans="1:86" s="108" customFormat="1" ht="26.5" customHeight="1" x14ac:dyDescent="0.25">
      <c r="A61" s="77">
        <v>54</v>
      </c>
      <c r="B61" s="105"/>
      <c r="C61" s="105"/>
      <c r="D61" s="106"/>
      <c r="E61" s="106"/>
      <c r="F61" s="107"/>
      <c r="G61" s="114" t="s">
        <v>76</v>
      </c>
      <c r="H61" s="114" t="s">
        <v>76</v>
      </c>
      <c r="I61" s="114" t="s">
        <v>76</v>
      </c>
      <c r="J61" s="114" t="s">
        <v>76</v>
      </c>
      <c r="K61" s="114" t="s">
        <v>9</v>
      </c>
      <c r="L61" s="108" t="s">
        <v>8</v>
      </c>
      <c r="M61" s="108" t="s">
        <v>8</v>
      </c>
      <c r="N61" s="108" t="s">
        <v>8</v>
      </c>
      <c r="O61" s="108" t="s">
        <v>8</v>
      </c>
      <c r="P61" s="225" t="s">
        <v>76</v>
      </c>
      <c r="Q61" s="244" t="s">
        <v>34</v>
      </c>
      <c r="R61" s="259" t="s">
        <v>299</v>
      </c>
      <c r="S61" s="265" t="s">
        <v>300</v>
      </c>
      <c r="T61" s="217">
        <v>0</v>
      </c>
      <c r="U61" s="149" t="s">
        <v>58</v>
      </c>
      <c r="V61" s="149" t="s">
        <v>256</v>
      </c>
      <c r="W61" s="150" t="str">
        <f t="shared" si="41"/>
        <v>&lt; 30 mn</v>
      </c>
      <c r="X61" s="151" t="s">
        <v>31</v>
      </c>
      <c r="Y61" s="229" t="s">
        <v>108</v>
      </c>
      <c r="Z61" s="152">
        <f t="shared" si="1"/>
        <v>0</v>
      </c>
      <c r="AA61" s="152">
        <f t="shared" si="2"/>
        <v>0</v>
      </c>
      <c r="AB61" s="152">
        <f t="shared" si="3"/>
        <v>0</v>
      </c>
      <c r="AC61" s="152">
        <f t="shared" si="4"/>
        <v>0</v>
      </c>
      <c r="AD61" s="152">
        <f t="shared" si="5"/>
        <v>0</v>
      </c>
      <c r="AE61" s="152">
        <f t="shared" si="6"/>
        <v>0</v>
      </c>
      <c r="AF61" s="152">
        <f t="shared" si="7"/>
        <v>0</v>
      </c>
      <c r="AG61" s="152">
        <f t="shared" si="8"/>
        <v>0</v>
      </c>
      <c r="AH61" s="152">
        <f t="shared" si="9"/>
        <v>0</v>
      </c>
      <c r="AI61" s="152">
        <f t="shared" si="10"/>
        <v>0</v>
      </c>
      <c r="AJ61" s="152">
        <f t="shared" si="11"/>
        <v>0</v>
      </c>
      <c r="AK61" s="152">
        <f t="shared" si="12"/>
        <v>0</v>
      </c>
      <c r="AL61" s="263">
        <f t="shared" si="39"/>
        <v>0</v>
      </c>
      <c r="AM61" s="263">
        <f t="shared" si="34"/>
        <v>0</v>
      </c>
      <c r="AN61" s="263">
        <f t="shared" si="40"/>
        <v>0</v>
      </c>
      <c r="AO61" s="251">
        <f t="shared" si="36"/>
        <v>0</v>
      </c>
      <c r="AP61" s="153">
        <f t="shared" si="13"/>
        <v>0</v>
      </c>
      <c r="AQ61" s="153" t="str">
        <f t="shared" si="27"/>
        <v>0</v>
      </c>
      <c r="AR61" s="153" t="str">
        <f t="shared" si="28"/>
        <v>0</v>
      </c>
      <c r="AS61" s="153" t="str">
        <f t="shared" si="29"/>
        <v>0</v>
      </c>
      <c r="AT61" s="247">
        <f t="shared" si="30"/>
        <v>1</v>
      </c>
      <c r="AU61" s="247" t="str">
        <f t="shared" si="14"/>
        <v>Faible</v>
      </c>
      <c r="AV61" s="346" t="str">
        <f t="shared" si="15"/>
        <v>NON</v>
      </c>
      <c r="AW61" s="234" t="str">
        <f>IF(CB61&lt;100,"RISQUE MINIME","RISQUE NON FAIBLE")</f>
        <v>RISQUE MINIME</v>
      </c>
      <c r="AX61" s="231" t="str">
        <f>IF(AO61=0,"NON","OUI")</f>
        <v>NON</v>
      </c>
      <c r="AY61" s="351"/>
      <c r="AZ61" s="352" t="s">
        <v>310</v>
      </c>
      <c r="BA61" s="237" t="str">
        <f>IF(AP61=0,"NON","OUI")</f>
        <v>NON</v>
      </c>
      <c r="BB61" s="351"/>
      <c r="BC61" s="351"/>
      <c r="BD61" s="352" t="s">
        <v>310</v>
      </c>
      <c r="BE61" s="237" t="str">
        <f>IF((AQ61+AR61)=3,"YEUX / INGESTION",IF(AQ61="2","YEUX",IF(AR61="1","INGESTION","NON")))</f>
        <v>NON</v>
      </c>
      <c r="BF61" s="351"/>
      <c r="BG61" s="354" t="s">
        <v>310</v>
      </c>
      <c r="BH61" s="154">
        <f>IF(ISNA(VLOOKUP(L61,CMRCLP,4,FALSE)),0,VLOOKUP(L61,CMRCLP,4))</f>
        <v>0</v>
      </c>
      <c r="BI61" s="154">
        <f>IF(ISNA(VLOOKUP(M61,CMRCLP,4,FALSE)),0,VLOOKUP(M61,CMRCLP,4))</f>
        <v>0</v>
      </c>
      <c r="BJ61" s="154">
        <f>IF(ISNA(VLOOKUP(N61,CMRCLP,4,FALSE)),0,VLOOKUP(N61,CMRCLP,4))</f>
        <v>0</v>
      </c>
      <c r="BK61" s="154">
        <f>IF(ISNA(VLOOKUP(O61,CMRCLP,4,FALSE)),0,VLOOKUP(O61,CMRCLP,4))</f>
        <v>0</v>
      </c>
      <c r="BL61" s="154">
        <f>IF(ISNA(VLOOKUP(L61,DANGERCLP,2,FALSE)),1,VLOOKUP(L61,DANGERCLP,2,FALSE))</f>
        <v>1</v>
      </c>
      <c r="BM61" s="154">
        <f>IF(ISNA(VLOOKUP(M61,DANGERCLP,2,FALSE)),1,VLOOKUP(M61,DANGERCLP,2,FALSE))</f>
        <v>1</v>
      </c>
      <c r="BN61" s="154">
        <f>IF(ISNA(VLOOKUP(N61,DANGERCLP,2,FALSE)),1,VLOOKUP(N61,DANGERCLP,2,FALSE))</f>
        <v>1</v>
      </c>
      <c r="BO61" s="154">
        <f>IF(ISNA(VLOOKUP(O61,DANGERCLP,2,FALSE)),1,VLOOKUP(O61,DANGERCLP,2,FALSE))</f>
        <v>1</v>
      </c>
      <c r="BP61" s="154">
        <f>IF(ISNA(VLOOKUP(P61,VLEPON,2)),1,VLOOKUP(P61,VLEPON,2))</f>
        <v>1</v>
      </c>
      <c r="BQ61" s="155">
        <f>T61/MAXA($T$8:$T$463)</f>
        <v>0</v>
      </c>
      <c r="BR61" s="156">
        <f t="shared" si="42"/>
        <v>11</v>
      </c>
      <c r="BS61" s="156">
        <f t="shared" si="43"/>
        <v>11</v>
      </c>
      <c r="BT61" s="157">
        <f t="shared" si="44"/>
        <v>1</v>
      </c>
      <c r="BU61" s="255">
        <f t="shared" si="19"/>
        <v>1</v>
      </c>
      <c r="BV61" s="252">
        <f>IF(ISNA(VLOOKUP((CONCATENATE(U61,V61)),Fréquencess,3,FALSE)),0,VLOOKUP((CONCATENATE(U61,V61)),Fréquencess,3,FALSE))</f>
        <v>1</v>
      </c>
      <c r="BW61" s="247">
        <f t="shared" si="45"/>
        <v>1</v>
      </c>
      <c r="BX61" s="247">
        <f t="shared" si="21"/>
        <v>1</v>
      </c>
      <c r="BY61" s="247">
        <f>IF(ISNA(VLOOKUP(Q61,score_volatilité,2,FALSE)),0,VLOOKUP(Q61,score_volatilité,2,FALSE))</f>
        <v>1</v>
      </c>
      <c r="BZ61" s="247">
        <f>IF(ISNA(VLOOKUP(X61,score_procédé,2,FALSE)),0,VLOOKUP(X61,score_procédé,2,FALSE))</f>
        <v>0.5</v>
      </c>
      <c r="CA61" s="247">
        <f>IF(ISNA(VLOOKUP(Y61,score_protection,2,FALSE)),0,VLOOKUP(Y61,score_protection,2,FALSE))</f>
        <v>1</v>
      </c>
      <c r="CB61" s="252">
        <f t="shared" si="31"/>
        <v>0.5</v>
      </c>
      <c r="CC61" s="154">
        <f>IF(ISNA(VLOOKUP(L61,DANGERARRETE,10,FALSE)),0,VLOOKUP(L61,DANGERARRETE,10,FALSE))</f>
        <v>0</v>
      </c>
      <c r="CD61" s="154">
        <f>IF(ISNA(VLOOKUP(M61,DANGERARRETE,10,FALSE)),0,VLOOKUP(M61,DANGERARRETE,10,FALSE))</f>
        <v>0</v>
      </c>
      <c r="CE61" s="154">
        <f>IF(ISNA(VLOOKUP(N61,DANGERARRETE,10,FALSE)),0,VLOOKUP(N61,DANGERARRETE,10,FALSE))</f>
        <v>0</v>
      </c>
      <c r="CF61" s="154">
        <f>IF(ISNA(VLOOKUP(O61,DANGERARRETE,10,FALSE)),0,VLOOKUP(O61,DANGERARRETE,10,FALSE))</f>
        <v>0</v>
      </c>
      <c r="CG61" s="154">
        <f t="shared" si="22"/>
        <v>0</v>
      </c>
      <c r="CH61" s="296" t="str">
        <f t="shared" si="32"/>
        <v>NON</v>
      </c>
    </row>
    <row r="62" spans="1:86" s="108" customFormat="1" ht="26.5" customHeight="1" x14ac:dyDescent="0.25">
      <c r="A62" s="77">
        <v>55</v>
      </c>
      <c r="B62" s="105"/>
      <c r="C62" s="105"/>
      <c r="D62" s="106"/>
      <c r="E62" s="106"/>
      <c r="F62" s="107"/>
      <c r="G62" s="114" t="s">
        <v>76</v>
      </c>
      <c r="H62" s="114" t="s">
        <v>76</v>
      </c>
      <c r="I62" s="114" t="s">
        <v>76</v>
      </c>
      <c r="J62" s="114" t="s">
        <v>76</v>
      </c>
      <c r="K62" s="114" t="s">
        <v>9</v>
      </c>
      <c r="L62" s="108" t="s">
        <v>8</v>
      </c>
      <c r="M62" s="108" t="s">
        <v>8</v>
      </c>
      <c r="N62" s="108" t="s">
        <v>8</v>
      </c>
      <c r="O62" s="108" t="s">
        <v>8</v>
      </c>
      <c r="P62" s="225" t="s">
        <v>76</v>
      </c>
      <c r="Q62" s="244" t="s">
        <v>34</v>
      </c>
      <c r="R62" s="259" t="s">
        <v>299</v>
      </c>
      <c r="S62" s="265" t="s">
        <v>300</v>
      </c>
      <c r="T62" s="217">
        <v>0</v>
      </c>
      <c r="U62" s="149" t="s">
        <v>58</v>
      </c>
      <c r="V62" s="149" t="s">
        <v>256</v>
      </c>
      <c r="W62" s="150" t="str">
        <f t="shared" si="41"/>
        <v>&lt; 30 mn</v>
      </c>
      <c r="X62" s="151" t="s">
        <v>31</v>
      </c>
      <c r="Y62" s="229" t="s">
        <v>108</v>
      </c>
      <c r="Z62" s="152">
        <f t="shared" si="1"/>
        <v>0</v>
      </c>
      <c r="AA62" s="152">
        <f t="shared" si="2"/>
        <v>0</v>
      </c>
      <c r="AB62" s="152">
        <f t="shared" si="3"/>
        <v>0</v>
      </c>
      <c r="AC62" s="152">
        <f t="shared" si="4"/>
        <v>0</v>
      </c>
      <c r="AD62" s="152">
        <f t="shared" si="5"/>
        <v>0</v>
      </c>
      <c r="AE62" s="152">
        <f t="shared" si="6"/>
        <v>0</v>
      </c>
      <c r="AF62" s="152">
        <f t="shared" si="7"/>
        <v>0</v>
      </c>
      <c r="AG62" s="152">
        <f t="shared" si="8"/>
        <v>0</v>
      </c>
      <c r="AH62" s="152">
        <f t="shared" si="9"/>
        <v>0</v>
      </c>
      <c r="AI62" s="152">
        <f t="shared" si="10"/>
        <v>0</v>
      </c>
      <c r="AJ62" s="152">
        <f t="shared" si="11"/>
        <v>0</v>
      </c>
      <c r="AK62" s="152">
        <f t="shared" si="12"/>
        <v>0</v>
      </c>
      <c r="AL62" s="263">
        <f t="shared" si="39"/>
        <v>0</v>
      </c>
      <c r="AM62" s="263">
        <f t="shared" si="34"/>
        <v>0</v>
      </c>
      <c r="AN62" s="263">
        <f t="shared" si="40"/>
        <v>0</v>
      </c>
      <c r="AO62" s="251">
        <f t="shared" si="36"/>
        <v>0</v>
      </c>
      <c r="AP62" s="153">
        <f t="shared" si="13"/>
        <v>0</v>
      </c>
      <c r="AQ62" s="153" t="str">
        <f t="shared" si="27"/>
        <v>0</v>
      </c>
      <c r="AR62" s="153" t="str">
        <f t="shared" si="28"/>
        <v>0</v>
      </c>
      <c r="AS62" s="153" t="str">
        <f t="shared" si="29"/>
        <v>0</v>
      </c>
      <c r="AT62" s="247">
        <f t="shared" si="30"/>
        <v>1</v>
      </c>
      <c r="AU62" s="247" t="str">
        <f t="shared" si="14"/>
        <v>Faible</v>
      </c>
      <c r="AV62" s="346" t="str">
        <f t="shared" si="15"/>
        <v>NON</v>
      </c>
      <c r="AW62" s="234" t="str">
        <f>IF(CB62&lt;100,"RISQUE MINIME","RISQUE NON FAIBLE")</f>
        <v>RISQUE MINIME</v>
      </c>
      <c r="AX62" s="231" t="str">
        <f>IF(AO62=0,"NON","OUI")</f>
        <v>NON</v>
      </c>
      <c r="AY62" s="351"/>
      <c r="AZ62" s="352" t="s">
        <v>310</v>
      </c>
      <c r="BA62" s="237" t="str">
        <f>IF(AP62=0,"NON","OUI")</f>
        <v>NON</v>
      </c>
      <c r="BB62" s="351"/>
      <c r="BC62" s="351"/>
      <c r="BD62" s="352" t="s">
        <v>310</v>
      </c>
      <c r="BE62" s="237" t="str">
        <f>IF((AQ62+AR62)=3,"YEUX / INGESTION",IF(AQ62="2","YEUX",IF(AR62="1","INGESTION","NON")))</f>
        <v>NON</v>
      </c>
      <c r="BF62" s="351"/>
      <c r="BG62" s="354" t="s">
        <v>310</v>
      </c>
      <c r="BH62" s="154">
        <f>IF(ISNA(VLOOKUP(L62,CMRCLP,4,FALSE)),0,VLOOKUP(L62,CMRCLP,4))</f>
        <v>0</v>
      </c>
      <c r="BI62" s="154">
        <f>IF(ISNA(VLOOKUP(M62,CMRCLP,4,FALSE)),0,VLOOKUP(M62,CMRCLP,4))</f>
        <v>0</v>
      </c>
      <c r="BJ62" s="154">
        <f>IF(ISNA(VLOOKUP(N62,CMRCLP,4,FALSE)),0,VLOOKUP(N62,CMRCLP,4))</f>
        <v>0</v>
      </c>
      <c r="BK62" s="154">
        <f>IF(ISNA(VLOOKUP(O62,CMRCLP,4,FALSE)),0,VLOOKUP(O62,CMRCLP,4))</f>
        <v>0</v>
      </c>
      <c r="BL62" s="154">
        <f>IF(ISNA(VLOOKUP(L62,DANGERCLP,2,FALSE)),1,VLOOKUP(L62,DANGERCLP,2,FALSE))</f>
        <v>1</v>
      </c>
      <c r="BM62" s="154">
        <f>IF(ISNA(VLOOKUP(M62,DANGERCLP,2,FALSE)),1,VLOOKUP(M62,DANGERCLP,2,FALSE))</f>
        <v>1</v>
      </c>
      <c r="BN62" s="154">
        <f>IF(ISNA(VLOOKUP(N62,DANGERCLP,2,FALSE)),1,VLOOKUP(N62,DANGERCLP,2,FALSE))</f>
        <v>1</v>
      </c>
      <c r="BO62" s="154">
        <f>IF(ISNA(VLOOKUP(O62,DANGERCLP,2,FALSE)),1,VLOOKUP(O62,DANGERCLP,2,FALSE))</f>
        <v>1</v>
      </c>
      <c r="BP62" s="154">
        <f>IF(ISNA(VLOOKUP(P62,VLEPON,2)),1,VLOOKUP(P62,VLEPON,2))</f>
        <v>1</v>
      </c>
      <c r="BQ62" s="155">
        <f>T62/MAXA($T$8:$T$463)</f>
        <v>0</v>
      </c>
      <c r="BR62" s="156">
        <f t="shared" si="42"/>
        <v>11</v>
      </c>
      <c r="BS62" s="156">
        <f t="shared" si="43"/>
        <v>11</v>
      </c>
      <c r="BT62" s="157">
        <f t="shared" si="44"/>
        <v>1</v>
      </c>
      <c r="BU62" s="255">
        <f t="shared" si="19"/>
        <v>1</v>
      </c>
      <c r="BV62" s="252">
        <f>IF(ISNA(VLOOKUP((CONCATENATE(U62,V62)),Fréquencess,3,FALSE)),0,VLOOKUP((CONCATENATE(U62,V62)),Fréquencess,3,FALSE))</f>
        <v>1</v>
      </c>
      <c r="BW62" s="247">
        <f t="shared" si="45"/>
        <v>1</v>
      </c>
      <c r="BX62" s="247">
        <f t="shared" si="21"/>
        <v>1</v>
      </c>
      <c r="BY62" s="247">
        <f>IF(ISNA(VLOOKUP(Q62,score_volatilité,2,FALSE)),0,VLOOKUP(Q62,score_volatilité,2,FALSE))</f>
        <v>1</v>
      </c>
      <c r="BZ62" s="247">
        <f>IF(ISNA(VLOOKUP(X62,score_procédé,2,FALSE)),0,VLOOKUP(X62,score_procédé,2,FALSE))</f>
        <v>0.5</v>
      </c>
      <c r="CA62" s="247">
        <f>IF(ISNA(VLOOKUP(Y62,score_protection,2,FALSE)),0,VLOOKUP(Y62,score_protection,2,FALSE))</f>
        <v>1</v>
      </c>
      <c r="CB62" s="252">
        <f t="shared" si="31"/>
        <v>0.5</v>
      </c>
      <c r="CC62" s="154">
        <f>IF(ISNA(VLOOKUP(L62,DANGERARRETE,10,FALSE)),0,VLOOKUP(L62,DANGERARRETE,10,FALSE))</f>
        <v>0</v>
      </c>
      <c r="CD62" s="154">
        <f>IF(ISNA(VLOOKUP(M62,DANGERARRETE,10,FALSE)),0,VLOOKUP(M62,DANGERARRETE,10,FALSE))</f>
        <v>0</v>
      </c>
      <c r="CE62" s="154">
        <f>IF(ISNA(VLOOKUP(N62,DANGERARRETE,10,FALSE)),0,VLOOKUP(N62,DANGERARRETE,10,FALSE))</f>
        <v>0</v>
      </c>
      <c r="CF62" s="154">
        <f>IF(ISNA(VLOOKUP(O62,DANGERARRETE,10,FALSE)),0,VLOOKUP(O62,DANGERARRETE,10,FALSE))</f>
        <v>0</v>
      </c>
      <c r="CG62" s="154">
        <f t="shared" si="22"/>
        <v>0</v>
      </c>
      <c r="CH62" s="296" t="str">
        <f t="shared" si="32"/>
        <v>NON</v>
      </c>
    </row>
    <row r="63" spans="1:86" s="108" customFormat="1" ht="26.5" customHeight="1" x14ac:dyDescent="0.25">
      <c r="A63" s="77">
        <v>56</v>
      </c>
      <c r="B63" s="105"/>
      <c r="C63" s="105"/>
      <c r="D63" s="106"/>
      <c r="E63" s="106"/>
      <c r="F63" s="107"/>
      <c r="G63" s="114" t="s">
        <v>76</v>
      </c>
      <c r="H63" s="114" t="s">
        <v>76</v>
      </c>
      <c r="I63" s="114" t="s">
        <v>76</v>
      </c>
      <c r="J63" s="114" t="s">
        <v>76</v>
      </c>
      <c r="K63" s="114" t="s">
        <v>9</v>
      </c>
      <c r="L63" s="108" t="s">
        <v>8</v>
      </c>
      <c r="M63" s="108" t="s">
        <v>8</v>
      </c>
      <c r="N63" s="108" t="s">
        <v>8</v>
      </c>
      <c r="O63" s="108" t="s">
        <v>8</v>
      </c>
      <c r="P63" s="225" t="s">
        <v>76</v>
      </c>
      <c r="Q63" s="244" t="s">
        <v>34</v>
      </c>
      <c r="R63" s="259" t="s">
        <v>299</v>
      </c>
      <c r="S63" s="265" t="s">
        <v>300</v>
      </c>
      <c r="T63" s="217">
        <v>0</v>
      </c>
      <c r="U63" s="149" t="s">
        <v>58</v>
      </c>
      <c r="V63" s="149" t="s">
        <v>256</v>
      </c>
      <c r="W63" s="150" t="str">
        <f t="shared" si="41"/>
        <v>&lt; 30 mn</v>
      </c>
      <c r="X63" s="151" t="s">
        <v>31</v>
      </c>
      <c r="Y63" s="229" t="s">
        <v>108</v>
      </c>
      <c r="Z63" s="152">
        <f t="shared" si="1"/>
        <v>0</v>
      </c>
      <c r="AA63" s="152">
        <f t="shared" si="2"/>
        <v>0</v>
      </c>
      <c r="AB63" s="152">
        <f t="shared" si="3"/>
        <v>0</v>
      </c>
      <c r="AC63" s="152">
        <f t="shared" si="4"/>
        <v>0</v>
      </c>
      <c r="AD63" s="152">
        <f t="shared" si="5"/>
        <v>0</v>
      </c>
      <c r="AE63" s="152">
        <f t="shared" si="6"/>
        <v>0</v>
      </c>
      <c r="AF63" s="152">
        <f t="shared" si="7"/>
        <v>0</v>
      </c>
      <c r="AG63" s="152">
        <f t="shared" si="8"/>
        <v>0</v>
      </c>
      <c r="AH63" s="152">
        <f t="shared" si="9"/>
        <v>0</v>
      </c>
      <c r="AI63" s="152">
        <f t="shared" si="10"/>
        <v>0</v>
      </c>
      <c r="AJ63" s="152">
        <f t="shared" si="11"/>
        <v>0</v>
      </c>
      <c r="AK63" s="152">
        <f t="shared" si="12"/>
        <v>0</v>
      </c>
      <c r="AL63" s="263">
        <f t="shared" si="39"/>
        <v>0</v>
      </c>
      <c r="AM63" s="263">
        <f t="shared" si="34"/>
        <v>0</v>
      </c>
      <c r="AN63" s="263">
        <f t="shared" si="40"/>
        <v>0</v>
      </c>
      <c r="AO63" s="251">
        <f t="shared" si="36"/>
        <v>0</v>
      </c>
      <c r="AP63" s="153">
        <f t="shared" si="13"/>
        <v>0</v>
      </c>
      <c r="AQ63" s="153" t="str">
        <f t="shared" si="27"/>
        <v>0</v>
      </c>
      <c r="AR63" s="153" t="str">
        <f t="shared" si="28"/>
        <v>0</v>
      </c>
      <c r="AS63" s="153" t="str">
        <f t="shared" si="29"/>
        <v>0</v>
      </c>
      <c r="AT63" s="247">
        <f t="shared" si="30"/>
        <v>1</v>
      </c>
      <c r="AU63" s="247" t="str">
        <f t="shared" si="14"/>
        <v>Faible</v>
      </c>
      <c r="AV63" s="346" t="str">
        <f t="shared" si="15"/>
        <v>NON</v>
      </c>
      <c r="AW63" s="234" t="str">
        <f>IF(CB63&lt;100,"RISQUE MINIME","RISQUE NON FAIBLE")</f>
        <v>RISQUE MINIME</v>
      </c>
      <c r="AX63" s="231" t="str">
        <f>IF(AO63=0,"NON","OUI")</f>
        <v>NON</v>
      </c>
      <c r="AY63" s="351"/>
      <c r="AZ63" s="352" t="s">
        <v>310</v>
      </c>
      <c r="BA63" s="237" t="str">
        <f>IF(AP63=0,"NON","OUI")</f>
        <v>NON</v>
      </c>
      <c r="BB63" s="351"/>
      <c r="BC63" s="351"/>
      <c r="BD63" s="352" t="s">
        <v>310</v>
      </c>
      <c r="BE63" s="237" t="str">
        <f>IF((AQ63+AR63)=3,"YEUX / INGESTION",IF(AQ63="2","YEUX",IF(AR63="1","INGESTION","NON")))</f>
        <v>NON</v>
      </c>
      <c r="BF63" s="351"/>
      <c r="BG63" s="354" t="s">
        <v>310</v>
      </c>
      <c r="BH63" s="154">
        <f>IF(ISNA(VLOOKUP(L63,CMRCLP,4,FALSE)),0,VLOOKUP(L63,CMRCLP,4))</f>
        <v>0</v>
      </c>
      <c r="BI63" s="154">
        <f>IF(ISNA(VLOOKUP(M63,CMRCLP,4,FALSE)),0,VLOOKUP(M63,CMRCLP,4))</f>
        <v>0</v>
      </c>
      <c r="BJ63" s="154">
        <f>IF(ISNA(VLOOKUP(N63,CMRCLP,4,FALSE)),0,VLOOKUP(N63,CMRCLP,4))</f>
        <v>0</v>
      </c>
      <c r="BK63" s="154">
        <f>IF(ISNA(VLOOKUP(O63,CMRCLP,4,FALSE)),0,VLOOKUP(O63,CMRCLP,4))</f>
        <v>0</v>
      </c>
      <c r="BL63" s="154">
        <f>IF(ISNA(VLOOKUP(L63,DANGERCLP,2,FALSE)),1,VLOOKUP(L63,DANGERCLP,2,FALSE))</f>
        <v>1</v>
      </c>
      <c r="BM63" s="154">
        <f>IF(ISNA(VLOOKUP(M63,DANGERCLP,2,FALSE)),1,VLOOKUP(M63,DANGERCLP,2,FALSE))</f>
        <v>1</v>
      </c>
      <c r="BN63" s="154">
        <f>IF(ISNA(VLOOKUP(N63,DANGERCLP,2,FALSE)),1,VLOOKUP(N63,DANGERCLP,2,FALSE))</f>
        <v>1</v>
      </c>
      <c r="BO63" s="154">
        <f>IF(ISNA(VLOOKUP(O63,DANGERCLP,2,FALSE)),1,VLOOKUP(O63,DANGERCLP,2,FALSE))</f>
        <v>1</v>
      </c>
      <c r="BP63" s="154">
        <f>IF(ISNA(VLOOKUP(P63,VLEPON,2)),1,VLOOKUP(P63,VLEPON,2))</f>
        <v>1</v>
      </c>
      <c r="BQ63" s="155">
        <f>T63/MAXA($T$8:$T$463)</f>
        <v>0</v>
      </c>
      <c r="BR63" s="156">
        <f t="shared" si="42"/>
        <v>11</v>
      </c>
      <c r="BS63" s="156">
        <f t="shared" si="43"/>
        <v>11</v>
      </c>
      <c r="BT63" s="157">
        <f t="shared" si="44"/>
        <v>1</v>
      </c>
      <c r="BU63" s="255">
        <f t="shared" si="19"/>
        <v>1</v>
      </c>
      <c r="BV63" s="252">
        <f>IF(ISNA(VLOOKUP((CONCATENATE(U63,V63)),Fréquencess,3,FALSE)),0,VLOOKUP((CONCATENATE(U63,V63)),Fréquencess,3,FALSE))</f>
        <v>1</v>
      </c>
      <c r="BW63" s="247">
        <f t="shared" si="45"/>
        <v>1</v>
      </c>
      <c r="BX63" s="247">
        <f t="shared" si="21"/>
        <v>1</v>
      </c>
      <c r="BY63" s="247">
        <f>IF(ISNA(VLOOKUP(Q63,score_volatilité,2,FALSE)),0,VLOOKUP(Q63,score_volatilité,2,FALSE))</f>
        <v>1</v>
      </c>
      <c r="BZ63" s="247">
        <f>IF(ISNA(VLOOKUP(X63,score_procédé,2,FALSE)),0,VLOOKUP(X63,score_procédé,2,FALSE))</f>
        <v>0.5</v>
      </c>
      <c r="CA63" s="247">
        <f>IF(ISNA(VLOOKUP(Y63,score_protection,2,FALSE)),0,VLOOKUP(Y63,score_protection,2,FALSE))</f>
        <v>1</v>
      </c>
      <c r="CB63" s="252">
        <f t="shared" si="31"/>
        <v>0.5</v>
      </c>
      <c r="CC63" s="154">
        <f>IF(ISNA(VLOOKUP(L63,DANGERARRETE,10,FALSE)),0,VLOOKUP(L63,DANGERARRETE,10,FALSE))</f>
        <v>0</v>
      </c>
      <c r="CD63" s="154">
        <f>IF(ISNA(VLOOKUP(M63,DANGERARRETE,10,FALSE)),0,VLOOKUP(M63,DANGERARRETE,10,FALSE))</f>
        <v>0</v>
      </c>
      <c r="CE63" s="154">
        <f>IF(ISNA(VLOOKUP(N63,DANGERARRETE,10,FALSE)),0,VLOOKUP(N63,DANGERARRETE,10,FALSE))</f>
        <v>0</v>
      </c>
      <c r="CF63" s="154">
        <f>IF(ISNA(VLOOKUP(O63,DANGERARRETE,10,FALSE)),0,VLOOKUP(O63,DANGERARRETE,10,FALSE))</f>
        <v>0</v>
      </c>
      <c r="CG63" s="154">
        <f t="shared" si="22"/>
        <v>0</v>
      </c>
      <c r="CH63" s="296" t="str">
        <f t="shared" si="32"/>
        <v>NON</v>
      </c>
    </row>
    <row r="64" spans="1:86" s="108" customFormat="1" ht="26.5" customHeight="1" x14ac:dyDescent="0.25">
      <c r="A64" s="77">
        <v>57</v>
      </c>
      <c r="B64" s="105"/>
      <c r="C64" s="105"/>
      <c r="D64" s="106"/>
      <c r="E64" s="106"/>
      <c r="F64" s="107"/>
      <c r="G64" s="114" t="s">
        <v>76</v>
      </c>
      <c r="H64" s="114" t="s">
        <v>76</v>
      </c>
      <c r="I64" s="114" t="s">
        <v>76</v>
      </c>
      <c r="J64" s="114" t="s">
        <v>76</v>
      </c>
      <c r="K64" s="114" t="s">
        <v>9</v>
      </c>
      <c r="L64" s="108" t="s">
        <v>8</v>
      </c>
      <c r="M64" s="108" t="s">
        <v>8</v>
      </c>
      <c r="N64" s="108" t="s">
        <v>8</v>
      </c>
      <c r="O64" s="108" t="s">
        <v>8</v>
      </c>
      <c r="P64" s="225" t="s">
        <v>76</v>
      </c>
      <c r="Q64" s="244" t="s">
        <v>34</v>
      </c>
      <c r="R64" s="259" t="s">
        <v>299</v>
      </c>
      <c r="S64" s="265" t="s">
        <v>300</v>
      </c>
      <c r="T64" s="217">
        <v>0</v>
      </c>
      <c r="U64" s="149" t="s">
        <v>58</v>
      </c>
      <c r="V64" s="149" t="s">
        <v>256</v>
      </c>
      <c r="W64" s="150" t="str">
        <f t="shared" si="41"/>
        <v>&lt; 30 mn</v>
      </c>
      <c r="X64" s="151" t="s">
        <v>31</v>
      </c>
      <c r="Y64" s="229" t="s">
        <v>108</v>
      </c>
      <c r="Z64" s="152">
        <f t="shared" si="1"/>
        <v>0</v>
      </c>
      <c r="AA64" s="152">
        <f t="shared" si="2"/>
        <v>0</v>
      </c>
      <c r="AB64" s="152">
        <f t="shared" si="3"/>
        <v>0</v>
      </c>
      <c r="AC64" s="152">
        <f t="shared" si="4"/>
        <v>0</v>
      </c>
      <c r="AD64" s="152">
        <f t="shared" si="5"/>
        <v>0</v>
      </c>
      <c r="AE64" s="152">
        <f t="shared" si="6"/>
        <v>0</v>
      </c>
      <c r="AF64" s="152">
        <f t="shared" si="7"/>
        <v>0</v>
      </c>
      <c r="AG64" s="152">
        <f t="shared" si="8"/>
        <v>0</v>
      </c>
      <c r="AH64" s="152">
        <f t="shared" si="9"/>
        <v>0</v>
      </c>
      <c r="AI64" s="152">
        <f t="shared" si="10"/>
        <v>0</v>
      </c>
      <c r="AJ64" s="152">
        <f t="shared" si="11"/>
        <v>0</v>
      </c>
      <c r="AK64" s="152">
        <f t="shared" si="12"/>
        <v>0</v>
      </c>
      <c r="AL64" s="263">
        <f t="shared" si="39"/>
        <v>0</v>
      </c>
      <c r="AM64" s="263">
        <f t="shared" si="34"/>
        <v>0</v>
      </c>
      <c r="AN64" s="263">
        <f t="shared" si="40"/>
        <v>0</v>
      </c>
      <c r="AO64" s="251">
        <f t="shared" si="36"/>
        <v>0</v>
      </c>
      <c r="AP64" s="153">
        <f t="shared" si="13"/>
        <v>0</v>
      </c>
      <c r="AQ64" s="153" t="str">
        <f t="shared" si="27"/>
        <v>0</v>
      </c>
      <c r="AR64" s="153" t="str">
        <f t="shared" si="28"/>
        <v>0</v>
      </c>
      <c r="AS64" s="153" t="str">
        <f t="shared" si="29"/>
        <v>0</v>
      </c>
      <c r="AT64" s="247">
        <f t="shared" si="30"/>
        <v>1</v>
      </c>
      <c r="AU64" s="247" t="str">
        <f t="shared" si="14"/>
        <v>Faible</v>
      </c>
      <c r="AV64" s="346" t="str">
        <f t="shared" si="15"/>
        <v>NON</v>
      </c>
      <c r="AW64" s="234" t="str">
        <f>IF(CB64&lt;100,"RISQUE MINIME","RISQUE NON FAIBLE")</f>
        <v>RISQUE MINIME</v>
      </c>
      <c r="AX64" s="231" t="str">
        <f>IF(AO64=0,"NON","OUI")</f>
        <v>NON</v>
      </c>
      <c r="AY64" s="351"/>
      <c r="AZ64" s="352" t="s">
        <v>310</v>
      </c>
      <c r="BA64" s="237" t="str">
        <f>IF(AP64=0,"NON","OUI")</f>
        <v>NON</v>
      </c>
      <c r="BB64" s="351"/>
      <c r="BC64" s="351"/>
      <c r="BD64" s="352" t="s">
        <v>310</v>
      </c>
      <c r="BE64" s="237" t="str">
        <f>IF((AQ64+AR64)=3,"YEUX / INGESTION",IF(AQ64="2","YEUX",IF(AR64="1","INGESTION","NON")))</f>
        <v>NON</v>
      </c>
      <c r="BF64" s="351"/>
      <c r="BG64" s="354" t="s">
        <v>310</v>
      </c>
      <c r="BH64" s="154">
        <f>IF(ISNA(VLOOKUP(L64,CMRCLP,4,FALSE)),0,VLOOKUP(L64,CMRCLP,4))</f>
        <v>0</v>
      </c>
      <c r="BI64" s="154">
        <f>IF(ISNA(VLOOKUP(M64,CMRCLP,4,FALSE)),0,VLOOKUP(M64,CMRCLP,4))</f>
        <v>0</v>
      </c>
      <c r="BJ64" s="154">
        <f>IF(ISNA(VLOOKUP(N64,CMRCLP,4,FALSE)),0,VLOOKUP(N64,CMRCLP,4))</f>
        <v>0</v>
      </c>
      <c r="BK64" s="154">
        <f>IF(ISNA(VLOOKUP(O64,CMRCLP,4,FALSE)),0,VLOOKUP(O64,CMRCLP,4))</f>
        <v>0</v>
      </c>
      <c r="BL64" s="154">
        <f>IF(ISNA(VLOOKUP(L64,DANGERCLP,2,FALSE)),1,VLOOKUP(L64,DANGERCLP,2,FALSE))</f>
        <v>1</v>
      </c>
      <c r="BM64" s="154">
        <f>IF(ISNA(VLOOKUP(M64,DANGERCLP,2,FALSE)),1,VLOOKUP(M64,DANGERCLP,2,FALSE))</f>
        <v>1</v>
      </c>
      <c r="BN64" s="154">
        <f>IF(ISNA(VLOOKUP(N64,DANGERCLP,2,FALSE)),1,VLOOKUP(N64,DANGERCLP,2,FALSE))</f>
        <v>1</v>
      </c>
      <c r="BO64" s="154">
        <f>IF(ISNA(VLOOKUP(O64,DANGERCLP,2,FALSE)),1,VLOOKUP(O64,DANGERCLP,2,FALSE))</f>
        <v>1</v>
      </c>
      <c r="BP64" s="154">
        <f>IF(ISNA(VLOOKUP(P64,VLEPON,2)),1,VLOOKUP(P64,VLEPON,2))</f>
        <v>1</v>
      </c>
      <c r="BQ64" s="155">
        <f>T64/MAXA($T$8:$T$463)</f>
        <v>0</v>
      </c>
      <c r="BR64" s="156">
        <f t="shared" si="42"/>
        <v>11</v>
      </c>
      <c r="BS64" s="156">
        <f t="shared" si="43"/>
        <v>11</v>
      </c>
      <c r="BT64" s="157">
        <f t="shared" si="44"/>
        <v>1</v>
      </c>
      <c r="BU64" s="255">
        <f t="shared" si="19"/>
        <v>1</v>
      </c>
      <c r="BV64" s="252">
        <f>IF(ISNA(VLOOKUP((CONCATENATE(U64,V64)),Fréquencess,3,FALSE)),0,VLOOKUP((CONCATENATE(U64,V64)),Fréquencess,3,FALSE))</f>
        <v>1</v>
      </c>
      <c r="BW64" s="247">
        <f t="shared" si="45"/>
        <v>1</v>
      </c>
      <c r="BX64" s="247">
        <f t="shared" si="21"/>
        <v>1</v>
      </c>
      <c r="BY64" s="247">
        <f>IF(ISNA(VLOOKUP(Q64,score_volatilité,2,FALSE)),0,VLOOKUP(Q64,score_volatilité,2,FALSE))</f>
        <v>1</v>
      </c>
      <c r="BZ64" s="247">
        <f>IF(ISNA(VLOOKUP(X64,score_procédé,2,FALSE)),0,VLOOKUP(X64,score_procédé,2,FALSE))</f>
        <v>0.5</v>
      </c>
      <c r="CA64" s="247">
        <f>IF(ISNA(VLOOKUP(Y64,score_protection,2,FALSE)),0,VLOOKUP(Y64,score_protection,2,FALSE))</f>
        <v>1</v>
      </c>
      <c r="CB64" s="252">
        <f t="shared" si="31"/>
        <v>0.5</v>
      </c>
      <c r="CC64" s="154">
        <f>IF(ISNA(VLOOKUP(L64,DANGERARRETE,10,FALSE)),0,VLOOKUP(L64,DANGERARRETE,10,FALSE))</f>
        <v>0</v>
      </c>
      <c r="CD64" s="154">
        <f>IF(ISNA(VLOOKUP(M64,DANGERARRETE,10,FALSE)),0,VLOOKUP(M64,DANGERARRETE,10,FALSE))</f>
        <v>0</v>
      </c>
      <c r="CE64" s="154">
        <f>IF(ISNA(VLOOKUP(N64,DANGERARRETE,10,FALSE)),0,VLOOKUP(N64,DANGERARRETE,10,FALSE))</f>
        <v>0</v>
      </c>
      <c r="CF64" s="154">
        <f>IF(ISNA(VLOOKUP(O64,DANGERARRETE,10,FALSE)),0,VLOOKUP(O64,DANGERARRETE,10,FALSE))</f>
        <v>0</v>
      </c>
      <c r="CG64" s="154">
        <f t="shared" si="22"/>
        <v>0</v>
      </c>
      <c r="CH64" s="296" t="str">
        <f t="shared" si="32"/>
        <v>NON</v>
      </c>
    </row>
    <row r="65" spans="1:86" s="108" customFormat="1" ht="26.5" customHeight="1" x14ac:dyDescent="0.25">
      <c r="A65" s="77">
        <v>58</v>
      </c>
      <c r="B65" s="105"/>
      <c r="C65" s="105"/>
      <c r="D65" s="106"/>
      <c r="E65" s="106"/>
      <c r="F65" s="107"/>
      <c r="G65" s="114" t="s">
        <v>76</v>
      </c>
      <c r="H65" s="114" t="s">
        <v>76</v>
      </c>
      <c r="I65" s="114" t="s">
        <v>76</v>
      </c>
      <c r="J65" s="114" t="s">
        <v>76</v>
      </c>
      <c r="K65" s="114" t="s">
        <v>9</v>
      </c>
      <c r="L65" s="108" t="s">
        <v>8</v>
      </c>
      <c r="M65" s="108" t="s">
        <v>8</v>
      </c>
      <c r="N65" s="108" t="s">
        <v>8</v>
      </c>
      <c r="O65" s="108" t="s">
        <v>8</v>
      </c>
      <c r="P65" s="225" t="s">
        <v>76</v>
      </c>
      <c r="Q65" s="244" t="s">
        <v>34</v>
      </c>
      <c r="R65" s="259" t="s">
        <v>299</v>
      </c>
      <c r="S65" s="265" t="s">
        <v>300</v>
      </c>
      <c r="T65" s="217">
        <v>0</v>
      </c>
      <c r="U65" s="149" t="s">
        <v>58</v>
      </c>
      <c r="V65" s="149" t="s">
        <v>256</v>
      </c>
      <c r="W65" s="150" t="str">
        <f t="shared" si="41"/>
        <v>&lt; 30 mn</v>
      </c>
      <c r="X65" s="151" t="s">
        <v>31</v>
      </c>
      <c r="Y65" s="229" t="s">
        <v>108</v>
      </c>
      <c r="Z65" s="152">
        <f t="shared" si="1"/>
        <v>0</v>
      </c>
      <c r="AA65" s="152">
        <f t="shared" si="2"/>
        <v>0</v>
      </c>
      <c r="AB65" s="152">
        <f t="shared" si="3"/>
        <v>0</v>
      </c>
      <c r="AC65" s="152">
        <f t="shared" si="4"/>
        <v>0</v>
      </c>
      <c r="AD65" s="152">
        <f t="shared" si="5"/>
        <v>0</v>
      </c>
      <c r="AE65" s="152">
        <f t="shared" si="6"/>
        <v>0</v>
      </c>
      <c r="AF65" s="152">
        <f t="shared" si="7"/>
        <v>0</v>
      </c>
      <c r="AG65" s="152">
        <f t="shared" si="8"/>
        <v>0</v>
      </c>
      <c r="AH65" s="152">
        <f t="shared" si="9"/>
        <v>0</v>
      </c>
      <c r="AI65" s="152">
        <f t="shared" si="10"/>
        <v>0</v>
      </c>
      <c r="AJ65" s="152">
        <f t="shared" si="11"/>
        <v>0</v>
      </c>
      <c r="AK65" s="152">
        <f t="shared" si="12"/>
        <v>0</v>
      </c>
      <c r="AL65" s="263">
        <f t="shared" si="39"/>
        <v>0</v>
      </c>
      <c r="AM65" s="263">
        <f t="shared" si="34"/>
        <v>0</v>
      </c>
      <c r="AN65" s="263">
        <f t="shared" si="40"/>
        <v>0</v>
      </c>
      <c r="AO65" s="251">
        <f t="shared" si="36"/>
        <v>0</v>
      </c>
      <c r="AP65" s="153">
        <f t="shared" si="13"/>
        <v>0</v>
      </c>
      <c r="AQ65" s="153" t="str">
        <f t="shared" si="27"/>
        <v>0</v>
      </c>
      <c r="AR65" s="153" t="str">
        <f t="shared" si="28"/>
        <v>0</v>
      </c>
      <c r="AS65" s="153" t="str">
        <f t="shared" si="29"/>
        <v>0</v>
      </c>
      <c r="AT65" s="247">
        <f t="shared" si="30"/>
        <v>1</v>
      </c>
      <c r="AU65" s="247" t="str">
        <f t="shared" si="14"/>
        <v>Faible</v>
      </c>
      <c r="AV65" s="346" t="str">
        <f t="shared" si="15"/>
        <v>NON</v>
      </c>
      <c r="AW65" s="234" t="str">
        <f>IF(CB65&lt;100,"RISQUE MINIME","RISQUE NON FAIBLE")</f>
        <v>RISQUE MINIME</v>
      </c>
      <c r="AX65" s="231" t="str">
        <f>IF(AO65=0,"NON","OUI")</f>
        <v>NON</v>
      </c>
      <c r="AY65" s="351"/>
      <c r="AZ65" s="352" t="s">
        <v>310</v>
      </c>
      <c r="BA65" s="237" t="str">
        <f>IF(AP65=0,"NON","OUI")</f>
        <v>NON</v>
      </c>
      <c r="BB65" s="351"/>
      <c r="BC65" s="351"/>
      <c r="BD65" s="352" t="s">
        <v>310</v>
      </c>
      <c r="BE65" s="237" t="str">
        <f>IF((AQ65+AR65)=3,"YEUX / INGESTION",IF(AQ65="2","YEUX",IF(AR65="1","INGESTION","NON")))</f>
        <v>NON</v>
      </c>
      <c r="BF65" s="351"/>
      <c r="BG65" s="354" t="s">
        <v>310</v>
      </c>
      <c r="BH65" s="154">
        <f>IF(ISNA(VLOOKUP(L65,CMRCLP,4,FALSE)),0,VLOOKUP(L65,CMRCLP,4))</f>
        <v>0</v>
      </c>
      <c r="BI65" s="154">
        <f>IF(ISNA(VLOOKUP(M65,CMRCLP,4,FALSE)),0,VLOOKUP(M65,CMRCLP,4))</f>
        <v>0</v>
      </c>
      <c r="BJ65" s="154">
        <f>IF(ISNA(VLOOKUP(N65,CMRCLP,4,FALSE)),0,VLOOKUP(N65,CMRCLP,4))</f>
        <v>0</v>
      </c>
      <c r="BK65" s="154">
        <f>IF(ISNA(VLOOKUP(O65,CMRCLP,4,FALSE)),0,VLOOKUP(O65,CMRCLP,4))</f>
        <v>0</v>
      </c>
      <c r="BL65" s="154">
        <f>IF(ISNA(VLOOKUP(L65,DANGERCLP,2,FALSE)),1,VLOOKUP(L65,DANGERCLP,2,FALSE))</f>
        <v>1</v>
      </c>
      <c r="BM65" s="154">
        <f>IF(ISNA(VLOOKUP(M65,DANGERCLP,2,FALSE)),1,VLOOKUP(M65,DANGERCLP,2,FALSE))</f>
        <v>1</v>
      </c>
      <c r="BN65" s="154">
        <f>IF(ISNA(VLOOKUP(N65,DANGERCLP,2,FALSE)),1,VLOOKUP(N65,DANGERCLP,2,FALSE))</f>
        <v>1</v>
      </c>
      <c r="BO65" s="154">
        <f>IF(ISNA(VLOOKUP(O65,DANGERCLP,2,FALSE)),1,VLOOKUP(O65,DANGERCLP,2,FALSE))</f>
        <v>1</v>
      </c>
      <c r="BP65" s="154">
        <f>IF(ISNA(VLOOKUP(P65,VLEPON,2)),1,VLOOKUP(P65,VLEPON,2))</f>
        <v>1</v>
      </c>
      <c r="BQ65" s="155">
        <f>T65/MAXA($T$8:$T$463)</f>
        <v>0</v>
      </c>
      <c r="BR65" s="156">
        <f t="shared" si="42"/>
        <v>11</v>
      </c>
      <c r="BS65" s="156">
        <f t="shared" si="43"/>
        <v>11</v>
      </c>
      <c r="BT65" s="157">
        <f t="shared" si="44"/>
        <v>1</v>
      </c>
      <c r="BU65" s="255">
        <f t="shared" si="19"/>
        <v>1</v>
      </c>
      <c r="BV65" s="252">
        <f>IF(ISNA(VLOOKUP((CONCATENATE(U65,V65)),Fréquencess,3,FALSE)),0,VLOOKUP((CONCATENATE(U65,V65)),Fréquencess,3,FALSE))</f>
        <v>1</v>
      </c>
      <c r="BW65" s="247">
        <f t="shared" si="45"/>
        <v>1</v>
      </c>
      <c r="BX65" s="247">
        <f t="shared" si="21"/>
        <v>1</v>
      </c>
      <c r="BY65" s="247">
        <f>IF(ISNA(VLOOKUP(Q65,score_volatilité,2,FALSE)),0,VLOOKUP(Q65,score_volatilité,2,FALSE))</f>
        <v>1</v>
      </c>
      <c r="BZ65" s="247">
        <f>IF(ISNA(VLOOKUP(X65,score_procédé,2,FALSE)),0,VLOOKUP(X65,score_procédé,2,FALSE))</f>
        <v>0.5</v>
      </c>
      <c r="CA65" s="247">
        <f>IF(ISNA(VLOOKUP(Y65,score_protection,2,FALSE)),0,VLOOKUP(Y65,score_protection,2,FALSE))</f>
        <v>1</v>
      </c>
      <c r="CB65" s="252">
        <f t="shared" si="31"/>
        <v>0.5</v>
      </c>
      <c r="CC65" s="154">
        <f>IF(ISNA(VLOOKUP(L65,DANGERARRETE,10,FALSE)),0,VLOOKUP(L65,DANGERARRETE,10,FALSE))</f>
        <v>0</v>
      </c>
      <c r="CD65" s="154">
        <f>IF(ISNA(VLOOKUP(M65,DANGERARRETE,10,FALSE)),0,VLOOKUP(M65,DANGERARRETE,10,FALSE))</f>
        <v>0</v>
      </c>
      <c r="CE65" s="154">
        <f>IF(ISNA(VLOOKUP(N65,DANGERARRETE,10,FALSE)),0,VLOOKUP(N65,DANGERARRETE,10,FALSE))</f>
        <v>0</v>
      </c>
      <c r="CF65" s="154">
        <f>IF(ISNA(VLOOKUP(O65,DANGERARRETE,10,FALSE)),0,VLOOKUP(O65,DANGERARRETE,10,FALSE))</f>
        <v>0</v>
      </c>
      <c r="CG65" s="154">
        <f t="shared" si="22"/>
        <v>0</v>
      </c>
      <c r="CH65" s="296" t="str">
        <f t="shared" si="32"/>
        <v>NON</v>
      </c>
    </row>
    <row r="66" spans="1:86" s="108" customFormat="1" ht="26.5" customHeight="1" x14ac:dyDescent="0.25">
      <c r="A66" s="77">
        <v>59</v>
      </c>
      <c r="B66" s="105"/>
      <c r="C66" s="105"/>
      <c r="D66" s="106"/>
      <c r="E66" s="106"/>
      <c r="F66" s="107"/>
      <c r="G66" s="114" t="s">
        <v>76</v>
      </c>
      <c r="H66" s="114" t="s">
        <v>76</v>
      </c>
      <c r="I66" s="114" t="s">
        <v>76</v>
      </c>
      <c r="J66" s="114" t="s">
        <v>76</v>
      </c>
      <c r="K66" s="114" t="s">
        <v>9</v>
      </c>
      <c r="L66" s="108" t="s">
        <v>8</v>
      </c>
      <c r="M66" s="108" t="s">
        <v>8</v>
      </c>
      <c r="N66" s="108" t="s">
        <v>8</v>
      </c>
      <c r="O66" s="108" t="s">
        <v>8</v>
      </c>
      <c r="P66" s="225" t="s">
        <v>76</v>
      </c>
      <c r="Q66" s="244" t="s">
        <v>34</v>
      </c>
      <c r="R66" s="259" t="s">
        <v>299</v>
      </c>
      <c r="S66" s="265" t="s">
        <v>300</v>
      </c>
      <c r="T66" s="217">
        <v>0</v>
      </c>
      <c r="U66" s="149" t="s">
        <v>58</v>
      </c>
      <c r="V66" s="149" t="s">
        <v>256</v>
      </c>
      <c r="W66" s="150" t="str">
        <f t="shared" si="41"/>
        <v>&lt; 30 mn</v>
      </c>
      <c r="X66" s="151" t="s">
        <v>31</v>
      </c>
      <c r="Y66" s="229" t="s">
        <v>108</v>
      </c>
      <c r="Z66" s="152">
        <f t="shared" si="1"/>
        <v>0</v>
      </c>
      <c r="AA66" s="152">
        <f t="shared" si="2"/>
        <v>0</v>
      </c>
      <c r="AB66" s="152">
        <f t="shared" si="3"/>
        <v>0</v>
      </c>
      <c r="AC66" s="152">
        <f t="shared" si="4"/>
        <v>0</v>
      </c>
      <c r="AD66" s="152">
        <f t="shared" si="5"/>
        <v>0</v>
      </c>
      <c r="AE66" s="152">
        <f t="shared" si="6"/>
        <v>0</v>
      </c>
      <c r="AF66" s="152">
        <f t="shared" si="7"/>
        <v>0</v>
      </c>
      <c r="AG66" s="152">
        <f t="shared" si="8"/>
        <v>0</v>
      </c>
      <c r="AH66" s="152">
        <f t="shared" si="9"/>
        <v>0</v>
      </c>
      <c r="AI66" s="152">
        <f t="shared" si="10"/>
        <v>0</v>
      </c>
      <c r="AJ66" s="152">
        <f t="shared" si="11"/>
        <v>0</v>
      </c>
      <c r="AK66" s="152">
        <f t="shared" si="12"/>
        <v>0</v>
      </c>
      <c r="AL66" s="263">
        <f t="shared" si="39"/>
        <v>0</v>
      </c>
      <c r="AM66" s="263">
        <f t="shared" si="34"/>
        <v>0</v>
      </c>
      <c r="AN66" s="263">
        <f t="shared" si="40"/>
        <v>0</v>
      </c>
      <c r="AO66" s="251">
        <f t="shared" si="36"/>
        <v>0</v>
      </c>
      <c r="AP66" s="153">
        <f t="shared" si="13"/>
        <v>0</v>
      </c>
      <c r="AQ66" s="153" t="str">
        <f t="shared" si="27"/>
        <v>0</v>
      </c>
      <c r="AR66" s="153" t="str">
        <f t="shared" si="28"/>
        <v>0</v>
      </c>
      <c r="AS66" s="153" t="str">
        <f t="shared" si="29"/>
        <v>0</v>
      </c>
      <c r="AT66" s="247">
        <f t="shared" si="30"/>
        <v>1</v>
      </c>
      <c r="AU66" s="247" t="str">
        <f t="shared" si="14"/>
        <v>Faible</v>
      </c>
      <c r="AV66" s="346" t="str">
        <f t="shared" si="15"/>
        <v>NON</v>
      </c>
      <c r="AW66" s="234" t="str">
        <f>IF(CB66&lt;100,"RISQUE MINIME","RISQUE NON FAIBLE")</f>
        <v>RISQUE MINIME</v>
      </c>
      <c r="AX66" s="231" t="str">
        <f>IF(AO66=0,"NON","OUI")</f>
        <v>NON</v>
      </c>
      <c r="AY66" s="351"/>
      <c r="AZ66" s="352" t="s">
        <v>310</v>
      </c>
      <c r="BA66" s="237" t="str">
        <f>IF(AP66=0,"NON","OUI")</f>
        <v>NON</v>
      </c>
      <c r="BB66" s="351"/>
      <c r="BC66" s="351"/>
      <c r="BD66" s="352" t="s">
        <v>310</v>
      </c>
      <c r="BE66" s="237" t="str">
        <f>IF((AQ66+AR66)=3,"YEUX / INGESTION",IF(AQ66="2","YEUX",IF(AR66="1","INGESTION","NON")))</f>
        <v>NON</v>
      </c>
      <c r="BF66" s="351"/>
      <c r="BG66" s="354" t="s">
        <v>310</v>
      </c>
      <c r="BH66" s="154">
        <f>IF(ISNA(VLOOKUP(L66,CMRCLP,4,FALSE)),0,VLOOKUP(L66,CMRCLP,4))</f>
        <v>0</v>
      </c>
      <c r="BI66" s="154">
        <f>IF(ISNA(VLOOKUP(M66,CMRCLP,4,FALSE)),0,VLOOKUP(M66,CMRCLP,4))</f>
        <v>0</v>
      </c>
      <c r="BJ66" s="154">
        <f>IF(ISNA(VLOOKUP(N66,CMRCLP,4,FALSE)),0,VLOOKUP(N66,CMRCLP,4))</f>
        <v>0</v>
      </c>
      <c r="BK66" s="154">
        <f>IF(ISNA(VLOOKUP(O66,CMRCLP,4,FALSE)),0,VLOOKUP(O66,CMRCLP,4))</f>
        <v>0</v>
      </c>
      <c r="BL66" s="154">
        <f>IF(ISNA(VLOOKUP(L66,DANGERCLP,2,FALSE)),1,VLOOKUP(L66,DANGERCLP,2,FALSE))</f>
        <v>1</v>
      </c>
      <c r="BM66" s="154">
        <f>IF(ISNA(VLOOKUP(M66,DANGERCLP,2,FALSE)),1,VLOOKUP(M66,DANGERCLP,2,FALSE))</f>
        <v>1</v>
      </c>
      <c r="BN66" s="154">
        <f>IF(ISNA(VLOOKUP(N66,DANGERCLP,2,FALSE)),1,VLOOKUP(N66,DANGERCLP,2,FALSE))</f>
        <v>1</v>
      </c>
      <c r="BO66" s="154">
        <f>IF(ISNA(VLOOKUP(O66,DANGERCLP,2,FALSE)),1,VLOOKUP(O66,DANGERCLP,2,FALSE))</f>
        <v>1</v>
      </c>
      <c r="BP66" s="154">
        <f>IF(ISNA(VLOOKUP(P66,VLEPON,2)),1,VLOOKUP(P66,VLEPON,2))</f>
        <v>1</v>
      </c>
      <c r="BQ66" s="155">
        <f>T66/MAXA($T$8:$T$463)</f>
        <v>0</v>
      </c>
      <c r="BR66" s="156">
        <f t="shared" si="42"/>
        <v>11</v>
      </c>
      <c r="BS66" s="156">
        <f t="shared" si="43"/>
        <v>11</v>
      </c>
      <c r="BT66" s="157">
        <f t="shared" si="44"/>
        <v>1</v>
      </c>
      <c r="BU66" s="255">
        <f t="shared" si="19"/>
        <v>1</v>
      </c>
      <c r="BV66" s="252">
        <f>IF(ISNA(VLOOKUP((CONCATENATE(U66,V66)),Fréquencess,3,FALSE)),0,VLOOKUP((CONCATENATE(U66,V66)),Fréquencess,3,FALSE))</f>
        <v>1</v>
      </c>
      <c r="BW66" s="247">
        <f t="shared" si="45"/>
        <v>1</v>
      </c>
      <c r="BX66" s="247">
        <f t="shared" si="21"/>
        <v>1</v>
      </c>
      <c r="BY66" s="247">
        <f>IF(ISNA(VLOOKUP(Q66,score_volatilité,2,FALSE)),0,VLOOKUP(Q66,score_volatilité,2,FALSE))</f>
        <v>1</v>
      </c>
      <c r="BZ66" s="247">
        <f>IF(ISNA(VLOOKUP(X66,score_procédé,2,FALSE)),0,VLOOKUP(X66,score_procédé,2,FALSE))</f>
        <v>0.5</v>
      </c>
      <c r="CA66" s="247">
        <f>IF(ISNA(VLOOKUP(Y66,score_protection,2,FALSE)),0,VLOOKUP(Y66,score_protection,2,FALSE))</f>
        <v>1</v>
      </c>
      <c r="CB66" s="252">
        <f t="shared" si="31"/>
        <v>0.5</v>
      </c>
      <c r="CC66" s="154">
        <f>IF(ISNA(VLOOKUP(L66,DANGERARRETE,10,FALSE)),0,VLOOKUP(L66,DANGERARRETE,10,FALSE))</f>
        <v>0</v>
      </c>
      <c r="CD66" s="154">
        <f>IF(ISNA(VLOOKUP(M66,DANGERARRETE,10,FALSE)),0,VLOOKUP(M66,DANGERARRETE,10,FALSE))</f>
        <v>0</v>
      </c>
      <c r="CE66" s="154">
        <f>IF(ISNA(VLOOKUP(N66,DANGERARRETE,10,FALSE)),0,VLOOKUP(N66,DANGERARRETE,10,FALSE))</f>
        <v>0</v>
      </c>
      <c r="CF66" s="154">
        <f>IF(ISNA(VLOOKUP(O66,DANGERARRETE,10,FALSE)),0,VLOOKUP(O66,DANGERARRETE,10,FALSE))</f>
        <v>0</v>
      </c>
      <c r="CG66" s="154">
        <f t="shared" si="22"/>
        <v>0</v>
      </c>
      <c r="CH66" s="296" t="str">
        <f t="shared" si="32"/>
        <v>NON</v>
      </c>
    </row>
    <row r="67" spans="1:86" s="108" customFormat="1" ht="26.5" customHeight="1" x14ac:dyDescent="0.25">
      <c r="A67" s="77">
        <v>60</v>
      </c>
      <c r="B67" s="105"/>
      <c r="C67" s="105"/>
      <c r="D67" s="106"/>
      <c r="E67" s="106"/>
      <c r="F67" s="107"/>
      <c r="G67" s="114" t="s">
        <v>76</v>
      </c>
      <c r="H67" s="114" t="s">
        <v>76</v>
      </c>
      <c r="I67" s="114" t="s">
        <v>76</v>
      </c>
      <c r="J67" s="114" t="s">
        <v>76</v>
      </c>
      <c r="K67" s="114" t="s">
        <v>9</v>
      </c>
      <c r="L67" s="108" t="s">
        <v>8</v>
      </c>
      <c r="M67" s="108" t="s">
        <v>8</v>
      </c>
      <c r="N67" s="108" t="s">
        <v>8</v>
      </c>
      <c r="O67" s="108" t="s">
        <v>8</v>
      </c>
      <c r="P67" s="225" t="s">
        <v>76</v>
      </c>
      <c r="Q67" s="244" t="s">
        <v>34</v>
      </c>
      <c r="R67" s="259" t="s">
        <v>299</v>
      </c>
      <c r="S67" s="265" t="s">
        <v>300</v>
      </c>
      <c r="T67" s="217">
        <v>0</v>
      </c>
      <c r="U67" s="149" t="s">
        <v>58</v>
      </c>
      <c r="V67" s="149" t="s">
        <v>256</v>
      </c>
      <c r="W67" s="150" t="str">
        <f t="shared" si="41"/>
        <v>&lt; 30 mn</v>
      </c>
      <c r="X67" s="151" t="s">
        <v>31</v>
      </c>
      <c r="Y67" s="229" t="s">
        <v>108</v>
      </c>
      <c r="Z67" s="152">
        <f t="shared" si="1"/>
        <v>0</v>
      </c>
      <c r="AA67" s="152">
        <f t="shared" si="2"/>
        <v>0</v>
      </c>
      <c r="AB67" s="152">
        <f t="shared" si="3"/>
        <v>0</v>
      </c>
      <c r="AC67" s="152">
        <f t="shared" si="4"/>
        <v>0</v>
      </c>
      <c r="AD67" s="152">
        <f t="shared" si="5"/>
        <v>0</v>
      </c>
      <c r="AE67" s="152">
        <f t="shared" si="6"/>
        <v>0</v>
      </c>
      <c r="AF67" s="152">
        <f t="shared" si="7"/>
        <v>0</v>
      </c>
      <c r="AG67" s="152">
        <f t="shared" si="8"/>
        <v>0</v>
      </c>
      <c r="AH67" s="152">
        <f t="shared" si="9"/>
        <v>0</v>
      </c>
      <c r="AI67" s="152">
        <f t="shared" si="10"/>
        <v>0</v>
      </c>
      <c r="AJ67" s="152">
        <f t="shared" si="11"/>
        <v>0</v>
      </c>
      <c r="AK67" s="152">
        <f t="shared" si="12"/>
        <v>0</v>
      </c>
      <c r="AL67" s="263">
        <f t="shared" si="39"/>
        <v>0</v>
      </c>
      <c r="AM67" s="263">
        <f t="shared" si="34"/>
        <v>0</v>
      </c>
      <c r="AN67" s="263">
        <f t="shared" si="40"/>
        <v>0</v>
      </c>
      <c r="AO67" s="251">
        <f t="shared" si="36"/>
        <v>0</v>
      </c>
      <c r="AP67" s="153">
        <f t="shared" si="13"/>
        <v>0</v>
      </c>
      <c r="AQ67" s="153" t="str">
        <f t="shared" si="27"/>
        <v>0</v>
      </c>
      <c r="AR67" s="153" t="str">
        <f t="shared" si="28"/>
        <v>0</v>
      </c>
      <c r="AS67" s="153" t="str">
        <f t="shared" si="29"/>
        <v>0</v>
      </c>
      <c r="AT67" s="247">
        <f t="shared" si="30"/>
        <v>1</v>
      </c>
      <c r="AU67" s="247" t="str">
        <f t="shared" si="14"/>
        <v>Faible</v>
      </c>
      <c r="AV67" s="346" t="str">
        <f t="shared" si="15"/>
        <v>NON</v>
      </c>
      <c r="AW67" s="234" t="str">
        <f>IF(CB67&lt;100,"RISQUE MINIME","RISQUE NON FAIBLE")</f>
        <v>RISQUE MINIME</v>
      </c>
      <c r="AX67" s="231" t="str">
        <f>IF(AO67=0,"NON","OUI")</f>
        <v>NON</v>
      </c>
      <c r="AY67" s="351"/>
      <c r="AZ67" s="352" t="s">
        <v>310</v>
      </c>
      <c r="BA67" s="237" t="str">
        <f>IF(AP67=0,"NON","OUI")</f>
        <v>NON</v>
      </c>
      <c r="BB67" s="351"/>
      <c r="BC67" s="351"/>
      <c r="BD67" s="352" t="s">
        <v>310</v>
      </c>
      <c r="BE67" s="237" t="str">
        <f>IF((AQ67+AR67)=3,"YEUX / INGESTION",IF(AQ67="2","YEUX",IF(AR67="1","INGESTION","NON")))</f>
        <v>NON</v>
      </c>
      <c r="BF67" s="351"/>
      <c r="BG67" s="354" t="s">
        <v>310</v>
      </c>
      <c r="BH67" s="154">
        <f>IF(ISNA(VLOOKUP(L67,CMRCLP,4,FALSE)),0,VLOOKUP(L67,CMRCLP,4))</f>
        <v>0</v>
      </c>
      <c r="BI67" s="154">
        <f>IF(ISNA(VLOOKUP(M67,CMRCLP,4,FALSE)),0,VLOOKUP(M67,CMRCLP,4))</f>
        <v>0</v>
      </c>
      <c r="BJ67" s="154">
        <f>IF(ISNA(VLOOKUP(N67,CMRCLP,4,FALSE)),0,VLOOKUP(N67,CMRCLP,4))</f>
        <v>0</v>
      </c>
      <c r="BK67" s="154">
        <f>IF(ISNA(VLOOKUP(O67,CMRCLP,4,FALSE)),0,VLOOKUP(O67,CMRCLP,4))</f>
        <v>0</v>
      </c>
      <c r="BL67" s="154">
        <f>IF(ISNA(VLOOKUP(L67,DANGERCLP,2,FALSE)),1,VLOOKUP(L67,DANGERCLP,2,FALSE))</f>
        <v>1</v>
      </c>
      <c r="BM67" s="154">
        <f>IF(ISNA(VLOOKUP(M67,DANGERCLP,2,FALSE)),1,VLOOKUP(M67,DANGERCLP,2,FALSE))</f>
        <v>1</v>
      </c>
      <c r="BN67" s="154">
        <f>IF(ISNA(VLOOKUP(N67,DANGERCLP,2,FALSE)),1,VLOOKUP(N67,DANGERCLP,2,FALSE))</f>
        <v>1</v>
      </c>
      <c r="BO67" s="154">
        <f>IF(ISNA(VLOOKUP(O67,DANGERCLP,2,FALSE)),1,VLOOKUP(O67,DANGERCLP,2,FALSE))</f>
        <v>1</v>
      </c>
      <c r="BP67" s="154">
        <f>IF(ISNA(VLOOKUP(P67,VLEPON,2)),1,VLOOKUP(P67,VLEPON,2))</f>
        <v>1</v>
      </c>
      <c r="BQ67" s="155">
        <f>T67/MAXA($T$8:$T$463)</f>
        <v>0</v>
      </c>
      <c r="BR67" s="156">
        <f t="shared" si="42"/>
        <v>11</v>
      </c>
      <c r="BS67" s="156">
        <f t="shared" si="43"/>
        <v>11</v>
      </c>
      <c r="BT67" s="157">
        <f t="shared" si="44"/>
        <v>1</v>
      </c>
      <c r="BU67" s="255">
        <f t="shared" si="19"/>
        <v>1</v>
      </c>
      <c r="BV67" s="252">
        <f>IF(ISNA(VLOOKUP((CONCATENATE(U67,V67)),Fréquencess,3,FALSE)),0,VLOOKUP((CONCATENATE(U67,V67)),Fréquencess,3,FALSE))</f>
        <v>1</v>
      </c>
      <c r="BW67" s="247">
        <f t="shared" si="45"/>
        <v>1</v>
      </c>
      <c r="BX67" s="247">
        <f t="shared" si="21"/>
        <v>1</v>
      </c>
      <c r="BY67" s="247">
        <f>IF(ISNA(VLOOKUP(Q67,score_volatilité,2,FALSE)),0,VLOOKUP(Q67,score_volatilité,2,FALSE))</f>
        <v>1</v>
      </c>
      <c r="BZ67" s="247">
        <f>IF(ISNA(VLOOKUP(X67,score_procédé,2,FALSE)),0,VLOOKUP(X67,score_procédé,2,FALSE))</f>
        <v>0.5</v>
      </c>
      <c r="CA67" s="247">
        <f>IF(ISNA(VLOOKUP(Y67,score_protection,2,FALSE)),0,VLOOKUP(Y67,score_protection,2,FALSE))</f>
        <v>1</v>
      </c>
      <c r="CB67" s="252">
        <f t="shared" si="31"/>
        <v>0.5</v>
      </c>
      <c r="CC67" s="154">
        <f>IF(ISNA(VLOOKUP(L67,DANGERARRETE,10,FALSE)),0,VLOOKUP(L67,DANGERARRETE,10,FALSE))</f>
        <v>0</v>
      </c>
      <c r="CD67" s="154">
        <f>IF(ISNA(VLOOKUP(M67,DANGERARRETE,10,FALSE)),0,VLOOKUP(M67,DANGERARRETE,10,FALSE))</f>
        <v>0</v>
      </c>
      <c r="CE67" s="154">
        <f>IF(ISNA(VLOOKUP(N67,DANGERARRETE,10,FALSE)),0,VLOOKUP(N67,DANGERARRETE,10,FALSE))</f>
        <v>0</v>
      </c>
      <c r="CF67" s="154">
        <f>IF(ISNA(VLOOKUP(O67,DANGERARRETE,10,FALSE)),0,VLOOKUP(O67,DANGERARRETE,10,FALSE))</f>
        <v>0</v>
      </c>
      <c r="CG67" s="154">
        <f t="shared" si="22"/>
        <v>0</v>
      </c>
      <c r="CH67" s="296" t="str">
        <f t="shared" si="32"/>
        <v>NON</v>
      </c>
    </row>
    <row r="68" spans="1:86" s="108" customFormat="1" ht="26.5" customHeight="1" x14ac:dyDescent="0.25">
      <c r="A68" s="77">
        <v>61</v>
      </c>
      <c r="B68" s="105"/>
      <c r="C68" s="105"/>
      <c r="D68" s="106"/>
      <c r="E68" s="106"/>
      <c r="F68" s="107"/>
      <c r="G68" s="114" t="s">
        <v>76</v>
      </c>
      <c r="H68" s="114" t="s">
        <v>76</v>
      </c>
      <c r="I68" s="114" t="s">
        <v>76</v>
      </c>
      <c r="J68" s="114" t="s">
        <v>76</v>
      </c>
      <c r="K68" s="114" t="s">
        <v>9</v>
      </c>
      <c r="L68" s="108" t="s">
        <v>8</v>
      </c>
      <c r="M68" s="108" t="s">
        <v>8</v>
      </c>
      <c r="N68" s="108" t="s">
        <v>8</v>
      </c>
      <c r="O68" s="108" t="s">
        <v>8</v>
      </c>
      <c r="P68" s="225" t="s">
        <v>76</v>
      </c>
      <c r="Q68" s="244" t="s">
        <v>34</v>
      </c>
      <c r="R68" s="259" t="s">
        <v>299</v>
      </c>
      <c r="S68" s="265" t="s">
        <v>300</v>
      </c>
      <c r="T68" s="217">
        <v>0</v>
      </c>
      <c r="U68" s="149" t="s">
        <v>58</v>
      </c>
      <c r="V68" s="149" t="s">
        <v>256</v>
      </c>
      <c r="W68" s="150" t="str">
        <f t="shared" si="41"/>
        <v>&lt; 30 mn</v>
      </c>
      <c r="X68" s="151" t="s">
        <v>31</v>
      </c>
      <c r="Y68" s="229" t="s">
        <v>108</v>
      </c>
      <c r="Z68" s="152">
        <f t="shared" si="1"/>
        <v>0</v>
      </c>
      <c r="AA68" s="152">
        <f t="shared" si="2"/>
        <v>0</v>
      </c>
      <c r="AB68" s="152">
        <f t="shared" si="3"/>
        <v>0</v>
      </c>
      <c r="AC68" s="152">
        <f t="shared" si="4"/>
        <v>0</v>
      </c>
      <c r="AD68" s="152">
        <f t="shared" si="5"/>
        <v>0</v>
      </c>
      <c r="AE68" s="152">
        <f t="shared" si="6"/>
        <v>0</v>
      </c>
      <c r="AF68" s="152">
        <f t="shared" si="7"/>
        <v>0</v>
      </c>
      <c r="AG68" s="152">
        <f t="shared" si="8"/>
        <v>0</v>
      </c>
      <c r="AH68" s="152">
        <f t="shared" si="9"/>
        <v>0</v>
      </c>
      <c r="AI68" s="152">
        <f t="shared" si="10"/>
        <v>0</v>
      </c>
      <c r="AJ68" s="152">
        <f t="shared" si="11"/>
        <v>0</v>
      </c>
      <c r="AK68" s="152">
        <f t="shared" si="12"/>
        <v>0</v>
      </c>
      <c r="AL68" s="263">
        <f t="shared" si="39"/>
        <v>0</v>
      </c>
      <c r="AM68" s="263">
        <f t="shared" si="34"/>
        <v>0</v>
      </c>
      <c r="AN68" s="263">
        <f t="shared" si="40"/>
        <v>0</v>
      </c>
      <c r="AO68" s="251">
        <f t="shared" si="36"/>
        <v>0</v>
      </c>
      <c r="AP68" s="153">
        <f t="shared" si="13"/>
        <v>0</v>
      </c>
      <c r="AQ68" s="153" t="str">
        <f t="shared" si="27"/>
        <v>0</v>
      </c>
      <c r="AR68" s="153" t="str">
        <f t="shared" si="28"/>
        <v>0</v>
      </c>
      <c r="AS68" s="153" t="str">
        <f t="shared" si="29"/>
        <v>0</v>
      </c>
      <c r="AT68" s="247">
        <f t="shared" si="30"/>
        <v>1</v>
      </c>
      <c r="AU68" s="247" t="str">
        <f t="shared" si="14"/>
        <v>Faible</v>
      </c>
      <c r="AV68" s="346" t="str">
        <f t="shared" si="15"/>
        <v>NON</v>
      </c>
      <c r="AW68" s="234" t="str">
        <f>IF(CB68&lt;100,"RISQUE MINIME","RISQUE NON FAIBLE")</f>
        <v>RISQUE MINIME</v>
      </c>
      <c r="AX68" s="231" t="str">
        <f>IF(AO68=0,"NON","OUI")</f>
        <v>NON</v>
      </c>
      <c r="AY68" s="351"/>
      <c r="AZ68" s="352" t="s">
        <v>310</v>
      </c>
      <c r="BA68" s="237" t="str">
        <f>IF(AP68=0,"NON","OUI")</f>
        <v>NON</v>
      </c>
      <c r="BB68" s="351"/>
      <c r="BC68" s="351"/>
      <c r="BD68" s="352" t="s">
        <v>310</v>
      </c>
      <c r="BE68" s="237" t="str">
        <f>IF((AQ68+AR68)=3,"YEUX / INGESTION",IF(AQ68="2","YEUX",IF(AR68="1","INGESTION","NON")))</f>
        <v>NON</v>
      </c>
      <c r="BF68" s="351"/>
      <c r="BG68" s="354" t="s">
        <v>310</v>
      </c>
      <c r="BH68" s="154">
        <f>IF(ISNA(VLOOKUP(L68,CMRCLP,4,FALSE)),0,VLOOKUP(L68,CMRCLP,4))</f>
        <v>0</v>
      </c>
      <c r="BI68" s="154">
        <f>IF(ISNA(VLOOKUP(M68,CMRCLP,4,FALSE)),0,VLOOKUP(M68,CMRCLP,4))</f>
        <v>0</v>
      </c>
      <c r="BJ68" s="154">
        <f>IF(ISNA(VLOOKUP(N68,CMRCLP,4,FALSE)),0,VLOOKUP(N68,CMRCLP,4))</f>
        <v>0</v>
      </c>
      <c r="BK68" s="154">
        <f>IF(ISNA(VLOOKUP(O68,CMRCLP,4,FALSE)),0,VLOOKUP(O68,CMRCLP,4))</f>
        <v>0</v>
      </c>
      <c r="BL68" s="154">
        <f>IF(ISNA(VLOOKUP(L68,DANGERCLP,2,FALSE)),1,VLOOKUP(L68,DANGERCLP,2,FALSE))</f>
        <v>1</v>
      </c>
      <c r="BM68" s="154">
        <f>IF(ISNA(VLOOKUP(M68,DANGERCLP,2,FALSE)),1,VLOOKUP(M68,DANGERCLP,2,FALSE))</f>
        <v>1</v>
      </c>
      <c r="BN68" s="154">
        <f>IF(ISNA(VLOOKUP(N68,DANGERCLP,2,FALSE)),1,VLOOKUP(N68,DANGERCLP,2,FALSE))</f>
        <v>1</v>
      </c>
      <c r="BO68" s="154">
        <f>IF(ISNA(VLOOKUP(O68,DANGERCLP,2,FALSE)),1,VLOOKUP(O68,DANGERCLP,2,FALSE))</f>
        <v>1</v>
      </c>
      <c r="BP68" s="154">
        <f>IF(ISNA(VLOOKUP(P68,VLEPON,2)),1,VLOOKUP(P68,VLEPON,2))</f>
        <v>1</v>
      </c>
      <c r="BQ68" s="155">
        <f>T68/MAXA($T$8:$T$463)</f>
        <v>0</v>
      </c>
      <c r="BR68" s="156">
        <f t="shared" si="42"/>
        <v>11</v>
      </c>
      <c r="BS68" s="156">
        <f t="shared" si="43"/>
        <v>11</v>
      </c>
      <c r="BT68" s="157">
        <f t="shared" si="44"/>
        <v>1</v>
      </c>
      <c r="BU68" s="255">
        <f t="shared" si="19"/>
        <v>1</v>
      </c>
      <c r="BV68" s="252">
        <f>IF(ISNA(VLOOKUP((CONCATENATE(U68,V68)),Fréquencess,3,FALSE)),0,VLOOKUP((CONCATENATE(U68,V68)),Fréquencess,3,FALSE))</f>
        <v>1</v>
      </c>
      <c r="BW68" s="247">
        <f t="shared" si="45"/>
        <v>1</v>
      </c>
      <c r="BX68" s="247">
        <f t="shared" si="21"/>
        <v>1</v>
      </c>
      <c r="BY68" s="247">
        <f>IF(ISNA(VLOOKUP(Q68,score_volatilité,2,FALSE)),0,VLOOKUP(Q68,score_volatilité,2,FALSE))</f>
        <v>1</v>
      </c>
      <c r="BZ68" s="247">
        <f>IF(ISNA(VLOOKUP(X68,score_procédé,2,FALSE)),0,VLOOKUP(X68,score_procédé,2,FALSE))</f>
        <v>0.5</v>
      </c>
      <c r="CA68" s="247">
        <f>IF(ISNA(VLOOKUP(Y68,score_protection,2,FALSE)),0,VLOOKUP(Y68,score_protection,2,FALSE))</f>
        <v>1</v>
      </c>
      <c r="CB68" s="252">
        <f t="shared" si="31"/>
        <v>0.5</v>
      </c>
      <c r="CC68" s="154">
        <f>IF(ISNA(VLOOKUP(L68,DANGERARRETE,10,FALSE)),0,VLOOKUP(L68,DANGERARRETE,10,FALSE))</f>
        <v>0</v>
      </c>
      <c r="CD68" s="154">
        <f>IF(ISNA(VLOOKUP(M68,DANGERARRETE,10,FALSE)),0,VLOOKUP(M68,DANGERARRETE,10,FALSE))</f>
        <v>0</v>
      </c>
      <c r="CE68" s="154">
        <f>IF(ISNA(VLOOKUP(N68,DANGERARRETE,10,FALSE)),0,VLOOKUP(N68,DANGERARRETE,10,FALSE))</f>
        <v>0</v>
      </c>
      <c r="CF68" s="154">
        <f>IF(ISNA(VLOOKUP(O68,DANGERARRETE,10,FALSE)),0,VLOOKUP(O68,DANGERARRETE,10,FALSE))</f>
        <v>0</v>
      </c>
      <c r="CG68" s="154">
        <f t="shared" si="22"/>
        <v>0</v>
      </c>
      <c r="CH68" s="296" t="str">
        <f t="shared" si="32"/>
        <v>NON</v>
      </c>
    </row>
    <row r="69" spans="1:86" s="108" customFormat="1" ht="26.5" customHeight="1" x14ac:dyDescent="0.25">
      <c r="A69" s="77">
        <v>62</v>
      </c>
      <c r="B69" s="105"/>
      <c r="C69" s="105"/>
      <c r="D69" s="106"/>
      <c r="E69" s="106"/>
      <c r="F69" s="107"/>
      <c r="G69" s="114" t="s">
        <v>76</v>
      </c>
      <c r="H69" s="114" t="s">
        <v>76</v>
      </c>
      <c r="I69" s="114" t="s">
        <v>76</v>
      </c>
      <c r="J69" s="114" t="s">
        <v>76</v>
      </c>
      <c r="K69" s="114" t="s">
        <v>9</v>
      </c>
      <c r="L69" s="108" t="s">
        <v>8</v>
      </c>
      <c r="M69" s="108" t="s">
        <v>8</v>
      </c>
      <c r="N69" s="108" t="s">
        <v>8</v>
      </c>
      <c r="O69" s="108" t="s">
        <v>8</v>
      </c>
      <c r="P69" s="225" t="s">
        <v>76</v>
      </c>
      <c r="Q69" s="244" t="s">
        <v>34</v>
      </c>
      <c r="R69" s="259" t="s">
        <v>299</v>
      </c>
      <c r="S69" s="265" t="s">
        <v>300</v>
      </c>
      <c r="T69" s="217">
        <v>0</v>
      </c>
      <c r="U69" s="149" t="s">
        <v>58</v>
      </c>
      <c r="V69" s="149" t="s">
        <v>256</v>
      </c>
      <c r="W69" s="150" t="str">
        <f t="shared" si="41"/>
        <v>&lt; 30 mn</v>
      </c>
      <c r="X69" s="151" t="s">
        <v>31</v>
      </c>
      <c r="Y69" s="229" t="s">
        <v>108</v>
      </c>
      <c r="Z69" s="152">
        <f t="shared" ref="Z69:Z203" si="46">IF(ISNA(VLOOKUP(L69,DANGERCLP,7,FALSE)),0,(VLOOKUP(L69,DANGERCLP,7,FALSE)))</f>
        <v>0</v>
      </c>
      <c r="AA69" s="152">
        <f t="shared" ref="AA69:AA203" si="47">IF(ISNA(VLOOKUP(L69,DANGERCLP,8,FALSE)),0,(VLOOKUP(L69,DANGERCLP,8,FALSE)))</f>
        <v>0</v>
      </c>
      <c r="AB69" s="152">
        <f t="shared" ref="AB69:AB203" si="48">IF(ISNA(VLOOKUP(L69,DANGERCLP,9,FALSE)),0,(VLOOKUP(L69,DANGERCLP,9,FALSE)))</f>
        <v>0</v>
      </c>
      <c r="AC69" s="152">
        <f t="shared" ref="AC69:AC203" si="49">IF(ISNA(VLOOKUP(M69,DANGERCLP,7,FALSE)),0,(VLOOKUP(M69,DANGERCLP,7,FALSE)))</f>
        <v>0</v>
      </c>
      <c r="AD69" s="152">
        <f t="shared" ref="AD69:AD203" si="50">IF(ISNA(VLOOKUP(M69,DANGERCLP,8,FALSE)),0,(VLOOKUP(M69,DANGERCLP,8,FALSE)))</f>
        <v>0</v>
      </c>
      <c r="AE69" s="152">
        <f t="shared" ref="AE69:AE203" si="51">IF(ISNA(VLOOKUP(M69,DANGERCLP,9,FALSE)),0,(VLOOKUP(M69,DANGERCLP,9,FALSE)))</f>
        <v>0</v>
      </c>
      <c r="AF69" s="152">
        <f t="shared" ref="AF69:AF203" si="52">IF(ISNA(VLOOKUP(N69,DANGERCLP,7,FALSE)),0,(VLOOKUP(N69,DANGERCLP,7,FALSE)))</f>
        <v>0</v>
      </c>
      <c r="AG69" s="152">
        <f t="shared" ref="AG69:AG203" si="53">IF(ISNA(VLOOKUP(N69,DANGERCLP,8,FALSE)),0,(VLOOKUP(N69,DANGERCLP,8,FALSE)))</f>
        <v>0</v>
      </c>
      <c r="AH69" s="152">
        <f t="shared" ref="AH69:AH203" si="54">IF(ISNA(VLOOKUP(N69,DANGERCLP,9,FALSE)),0,(VLOOKUP(N69,DANGERCLP,9,FALSE)))</f>
        <v>0</v>
      </c>
      <c r="AI69" s="152">
        <f t="shared" ref="AI69:AI203" si="55">IF(ISNA(VLOOKUP(O69,DANGERCLP,7,FALSE)),0,(VLOOKUP(O69,DANGERCLP,7,FALSE)))</f>
        <v>0</v>
      </c>
      <c r="AJ69" s="152">
        <f t="shared" ref="AJ69:AJ203" si="56">IF(ISNA(VLOOKUP(O69,DANGERCLP,8,FALSE)),0,(VLOOKUP(O69,DANGERCLP,8,FALSE)))</f>
        <v>0</v>
      </c>
      <c r="AK69" s="152">
        <f t="shared" ref="AK69:AK203" si="57">IF(ISNA(VLOOKUP(O69,DANGERCLP,9,FALSE)),0,(VLOOKUP(O69,DANGERCLP,9,FALSE)))</f>
        <v>0</v>
      </c>
      <c r="AL69" s="263">
        <f t="shared" si="39"/>
        <v>0</v>
      </c>
      <c r="AM69" s="263">
        <f t="shared" si="34"/>
        <v>0</v>
      </c>
      <c r="AN69" s="263">
        <f t="shared" si="40"/>
        <v>0</v>
      </c>
      <c r="AO69" s="251">
        <f t="shared" si="36"/>
        <v>0</v>
      </c>
      <c r="AP69" s="153">
        <f t="shared" si="13"/>
        <v>0</v>
      </c>
      <c r="AQ69" s="153" t="str">
        <f t="shared" si="27"/>
        <v>0</v>
      </c>
      <c r="AR69" s="153" t="str">
        <f t="shared" si="28"/>
        <v>0</v>
      </c>
      <c r="AS69" s="153" t="str">
        <f t="shared" si="29"/>
        <v>0</v>
      </c>
      <c r="AT69" s="247">
        <f t="shared" si="30"/>
        <v>1</v>
      </c>
      <c r="AU69" s="247" t="str">
        <f t="shared" si="14"/>
        <v>Faible</v>
      </c>
      <c r="AV69" s="346" t="str">
        <f t="shared" si="15"/>
        <v>NON</v>
      </c>
      <c r="AW69" s="234" t="str">
        <f>IF(CB69&lt;100,"RISQUE MINIME","RISQUE NON FAIBLE")</f>
        <v>RISQUE MINIME</v>
      </c>
      <c r="AX69" s="231" t="str">
        <f>IF(AO69=0,"NON","OUI")</f>
        <v>NON</v>
      </c>
      <c r="AY69" s="351"/>
      <c r="AZ69" s="352" t="s">
        <v>310</v>
      </c>
      <c r="BA69" s="237" t="str">
        <f>IF(AP69=0,"NON","OUI")</f>
        <v>NON</v>
      </c>
      <c r="BB69" s="351"/>
      <c r="BC69" s="351"/>
      <c r="BD69" s="352" t="s">
        <v>310</v>
      </c>
      <c r="BE69" s="237" t="str">
        <f>IF((AQ69+AR69)=3,"YEUX / INGESTION",IF(AQ69="2","YEUX",IF(AR69="1","INGESTION","NON")))</f>
        <v>NON</v>
      </c>
      <c r="BF69" s="351"/>
      <c r="BG69" s="354" t="s">
        <v>310</v>
      </c>
      <c r="BH69" s="154">
        <f>IF(ISNA(VLOOKUP(L69,CMRCLP,4,FALSE)),0,VLOOKUP(L69,CMRCLP,4))</f>
        <v>0</v>
      </c>
      <c r="BI69" s="154">
        <f>IF(ISNA(VLOOKUP(M69,CMRCLP,4,FALSE)),0,VLOOKUP(M69,CMRCLP,4))</f>
        <v>0</v>
      </c>
      <c r="BJ69" s="154">
        <f>IF(ISNA(VLOOKUP(N69,CMRCLP,4,FALSE)),0,VLOOKUP(N69,CMRCLP,4))</f>
        <v>0</v>
      </c>
      <c r="BK69" s="154">
        <f>IF(ISNA(VLOOKUP(O69,CMRCLP,4,FALSE)),0,VLOOKUP(O69,CMRCLP,4))</f>
        <v>0</v>
      </c>
      <c r="BL69" s="154">
        <f>IF(ISNA(VLOOKUP(L69,DANGERCLP,2,FALSE)),1,VLOOKUP(L69,DANGERCLP,2,FALSE))</f>
        <v>1</v>
      </c>
      <c r="BM69" s="154">
        <f>IF(ISNA(VLOOKUP(M69,DANGERCLP,2,FALSE)),1,VLOOKUP(M69,DANGERCLP,2,FALSE))</f>
        <v>1</v>
      </c>
      <c r="BN69" s="154">
        <f>IF(ISNA(VLOOKUP(N69,DANGERCLP,2,FALSE)),1,VLOOKUP(N69,DANGERCLP,2,FALSE))</f>
        <v>1</v>
      </c>
      <c r="BO69" s="154">
        <f>IF(ISNA(VLOOKUP(O69,DANGERCLP,2,FALSE)),1,VLOOKUP(O69,DANGERCLP,2,FALSE))</f>
        <v>1</v>
      </c>
      <c r="BP69" s="154">
        <f>IF(ISNA(VLOOKUP(P69,VLEPON,2)),1,VLOOKUP(P69,VLEPON,2))</f>
        <v>1</v>
      </c>
      <c r="BQ69" s="155">
        <f>T69/MAXA($T$8:$T$463)</f>
        <v>0</v>
      </c>
      <c r="BR69" s="156">
        <f t="shared" si="42"/>
        <v>11</v>
      </c>
      <c r="BS69" s="156">
        <f t="shared" si="43"/>
        <v>11</v>
      </c>
      <c r="BT69" s="157">
        <f t="shared" si="44"/>
        <v>1</v>
      </c>
      <c r="BU69" s="255">
        <f t="shared" ref="BU69:BU203" si="58">MAXA(BL69:BP69)</f>
        <v>1</v>
      </c>
      <c r="BV69" s="252">
        <f>IF(ISNA(VLOOKUP((CONCATENATE(U69,V69)),Fréquencess,3,FALSE)),0,VLOOKUP((CONCATENATE(U69,V69)),Fréquencess,3,FALSE))</f>
        <v>1</v>
      </c>
      <c r="BW69" s="247">
        <f t="shared" si="45"/>
        <v>1</v>
      </c>
      <c r="BX69" s="247">
        <f t="shared" si="21"/>
        <v>1</v>
      </c>
      <c r="BY69" s="247">
        <f>IF(ISNA(VLOOKUP(Q69,score_volatilité,2,FALSE)),0,VLOOKUP(Q69,score_volatilité,2,FALSE))</f>
        <v>1</v>
      </c>
      <c r="BZ69" s="247">
        <f>IF(ISNA(VLOOKUP(X69,score_procédé,2,FALSE)),0,VLOOKUP(X69,score_procédé,2,FALSE))</f>
        <v>0.5</v>
      </c>
      <c r="CA69" s="247">
        <f>IF(ISNA(VLOOKUP(Y69,score_protection,2,FALSE)),0,VLOOKUP(Y69,score_protection,2,FALSE))</f>
        <v>1</v>
      </c>
      <c r="CB69" s="252">
        <f t="shared" si="31"/>
        <v>0.5</v>
      </c>
      <c r="CC69" s="154">
        <f>IF(ISNA(VLOOKUP(L69,DANGERARRETE,10,FALSE)),0,VLOOKUP(L69,DANGERARRETE,10,FALSE))</f>
        <v>0</v>
      </c>
      <c r="CD69" s="154">
        <f>IF(ISNA(VLOOKUP(M69,DANGERARRETE,10,FALSE)),0,VLOOKUP(M69,DANGERARRETE,10,FALSE))</f>
        <v>0</v>
      </c>
      <c r="CE69" s="154">
        <f>IF(ISNA(VLOOKUP(N69,DANGERARRETE,10,FALSE)),0,VLOOKUP(N69,DANGERARRETE,10,FALSE))</f>
        <v>0</v>
      </c>
      <c r="CF69" s="154">
        <f>IF(ISNA(VLOOKUP(O69,DANGERARRETE,10,FALSE)),0,VLOOKUP(O69,DANGERARRETE,10,FALSE))</f>
        <v>0</v>
      </c>
      <c r="CG69" s="154">
        <f t="shared" si="22"/>
        <v>0</v>
      </c>
      <c r="CH69" s="296" t="str">
        <f t="shared" si="32"/>
        <v>NON</v>
      </c>
    </row>
    <row r="70" spans="1:86" s="108" customFormat="1" ht="26.5" customHeight="1" x14ac:dyDescent="0.25">
      <c r="A70" s="77">
        <v>63</v>
      </c>
      <c r="B70" s="105"/>
      <c r="C70" s="105"/>
      <c r="D70" s="106"/>
      <c r="E70" s="106"/>
      <c r="F70" s="107"/>
      <c r="G70" s="114" t="s">
        <v>76</v>
      </c>
      <c r="H70" s="114" t="s">
        <v>76</v>
      </c>
      <c r="I70" s="114" t="s">
        <v>76</v>
      </c>
      <c r="J70" s="114" t="s">
        <v>76</v>
      </c>
      <c r="K70" s="114" t="s">
        <v>9</v>
      </c>
      <c r="L70" s="108" t="s">
        <v>8</v>
      </c>
      <c r="M70" s="108" t="s">
        <v>8</v>
      </c>
      <c r="N70" s="108" t="s">
        <v>8</v>
      </c>
      <c r="O70" s="108" t="s">
        <v>8</v>
      </c>
      <c r="P70" s="225" t="s">
        <v>76</v>
      </c>
      <c r="Q70" s="244" t="s">
        <v>34</v>
      </c>
      <c r="R70" s="259" t="s">
        <v>299</v>
      </c>
      <c r="S70" s="265" t="s">
        <v>300</v>
      </c>
      <c r="T70" s="217">
        <v>0</v>
      </c>
      <c r="U70" s="149" t="s">
        <v>58</v>
      </c>
      <c r="V70" s="149" t="s">
        <v>256</v>
      </c>
      <c r="W70" s="150" t="str">
        <f t="shared" si="41"/>
        <v>&lt; 30 mn</v>
      </c>
      <c r="X70" s="151" t="s">
        <v>31</v>
      </c>
      <c r="Y70" s="229" t="s">
        <v>108</v>
      </c>
      <c r="Z70" s="152">
        <f t="shared" si="46"/>
        <v>0</v>
      </c>
      <c r="AA70" s="152">
        <f t="shared" si="47"/>
        <v>0</v>
      </c>
      <c r="AB70" s="152">
        <f t="shared" si="48"/>
        <v>0</v>
      </c>
      <c r="AC70" s="152">
        <f t="shared" si="49"/>
        <v>0</v>
      </c>
      <c r="AD70" s="152">
        <f t="shared" si="50"/>
        <v>0</v>
      </c>
      <c r="AE70" s="152">
        <f t="shared" si="51"/>
        <v>0</v>
      </c>
      <c r="AF70" s="152">
        <f t="shared" si="52"/>
        <v>0</v>
      </c>
      <c r="AG70" s="152">
        <f t="shared" si="53"/>
        <v>0</v>
      </c>
      <c r="AH70" s="152">
        <f t="shared" si="54"/>
        <v>0</v>
      </c>
      <c r="AI70" s="152">
        <f t="shared" si="55"/>
        <v>0</v>
      </c>
      <c r="AJ70" s="152">
        <f t="shared" si="56"/>
        <v>0</v>
      </c>
      <c r="AK70" s="152">
        <f t="shared" si="57"/>
        <v>0</v>
      </c>
      <c r="AL70" s="263">
        <f t="shared" si="39"/>
        <v>0</v>
      </c>
      <c r="AM70" s="263">
        <f t="shared" si="34"/>
        <v>0</v>
      </c>
      <c r="AN70" s="263">
        <f t="shared" si="40"/>
        <v>0</v>
      </c>
      <c r="AO70" s="251">
        <f t="shared" si="36"/>
        <v>0</v>
      </c>
      <c r="AP70" s="153">
        <f t="shared" ref="AP70:AP204" si="59">SUM(AA70,AD70,AG70,AJ70)</f>
        <v>0</v>
      </c>
      <c r="AQ70" s="153" t="str">
        <f t="shared" ref="AQ70:AQ204" si="60">IF(AB70=2,"2",IF(AE70=2,"2",IF(AH70=2,"2",IF(AK70=2,"2;","0"))))</f>
        <v>0</v>
      </c>
      <c r="AR70" s="153" t="str">
        <f t="shared" si="28"/>
        <v>0</v>
      </c>
      <c r="AS70" s="153" t="str">
        <f t="shared" si="29"/>
        <v>0</v>
      </c>
      <c r="AT70" s="247">
        <f t="shared" ref="AT70:AT204" si="61">IF(ISNA(VLOOKUP(BS70,Risque_potentiel,2,FALSE)),0,VLOOKUP(BS70,Risque_potentiel,2,FALSE))</f>
        <v>1</v>
      </c>
      <c r="AU70" s="247" t="str">
        <f t="shared" ref="AU70:AU204" si="62">IF(AT70&gt;=10000,"Fort",IF(AT70&lt;100,"Faible", "Moyen"))</f>
        <v>Faible</v>
      </c>
      <c r="AV70" s="346" t="str">
        <f t="shared" ref="AV70:AV204" si="63">IF(SUM(BH70:BK70)=0,"NON","OUI")</f>
        <v>NON</v>
      </c>
      <c r="AW70" s="234" t="str">
        <f>IF(CB70&lt;100,"RISQUE MINIME","RISQUE NON FAIBLE")</f>
        <v>RISQUE MINIME</v>
      </c>
      <c r="AX70" s="231" t="str">
        <f>IF(AO70=0,"NON","OUI")</f>
        <v>NON</v>
      </c>
      <c r="AY70" s="351"/>
      <c r="AZ70" s="352" t="s">
        <v>310</v>
      </c>
      <c r="BA70" s="237" t="str">
        <f>IF(AP70=0,"NON","OUI")</f>
        <v>NON</v>
      </c>
      <c r="BB70" s="351"/>
      <c r="BC70" s="351"/>
      <c r="BD70" s="352" t="s">
        <v>310</v>
      </c>
      <c r="BE70" s="237" t="str">
        <f>IF((AQ70+AR70)=3,"YEUX / INGESTION",IF(AQ70="2","YEUX",IF(AR70="1","INGESTION","NON")))</f>
        <v>NON</v>
      </c>
      <c r="BF70" s="351"/>
      <c r="BG70" s="354" t="s">
        <v>310</v>
      </c>
      <c r="BH70" s="154">
        <f>IF(ISNA(VLOOKUP(L70,CMRCLP,4,FALSE)),0,VLOOKUP(L70,CMRCLP,4))</f>
        <v>0</v>
      </c>
      <c r="BI70" s="154">
        <f>IF(ISNA(VLOOKUP(M70,CMRCLP,4,FALSE)),0,VLOOKUP(M70,CMRCLP,4))</f>
        <v>0</v>
      </c>
      <c r="BJ70" s="154">
        <f>IF(ISNA(VLOOKUP(N70,CMRCLP,4,FALSE)),0,VLOOKUP(N70,CMRCLP,4))</f>
        <v>0</v>
      </c>
      <c r="BK70" s="154">
        <f>IF(ISNA(VLOOKUP(O70,CMRCLP,4,FALSE)),0,VLOOKUP(O70,CMRCLP,4))</f>
        <v>0</v>
      </c>
      <c r="BL70" s="154">
        <f>IF(ISNA(VLOOKUP(L70,DANGERCLP,2,FALSE)),1,VLOOKUP(L70,DANGERCLP,2,FALSE))</f>
        <v>1</v>
      </c>
      <c r="BM70" s="154">
        <f>IF(ISNA(VLOOKUP(M70,DANGERCLP,2,FALSE)),1,VLOOKUP(M70,DANGERCLP,2,FALSE))</f>
        <v>1</v>
      </c>
      <c r="BN70" s="154">
        <f>IF(ISNA(VLOOKUP(N70,DANGERCLP,2,FALSE)),1,VLOOKUP(N70,DANGERCLP,2,FALSE))</f>
        <v>1</v>
      </c>
      <c r="BO70" s="154">
        <f>IF(ISNA(VLOOKUP(O70,DANGERCLP,2,FALSE)),1,VLOOKUP(O70,DANGERCLP,2,FALSE))</f>
        <v>1</v>
      </c>
      <c r="BP70" s="154">
        <f>IF(ISNA(VLOOKUP(P70,VLEPON,2)),1,VLOOKUP(P70,VLEPON,2))</f>
        <v>1</v>
      </c>
      <c r="BQ70" s="155">
        <f>T70/MAXA($T$8:$T$463)</f>
        <v>0</v>
      </c>
      <c r="BR70" s="156">
        <f t="shared" si="42"/>
        <v>11</v>
      </c>
      <c r="BS70" s="156">
        <f t="shared" si="43"/>
        <v>11</v>
      </c>
      <c r="BT70" s="157">
        <f t="shared" si="44"/>
        <v>1</v>
      </c>
      <c r="BU70" s="255">
        <f t="shared" si="58"/>
        <v>1</v>
      </c>
      <c r="BV70" s="252">
        <f>IF(ISNA(VLOOKUP((CONCATENATE(U70,V70)),Fréquencess,3,FALSE)),0,VLOOKUP((CONCATENATE(U70,V70)),Fréquencess,3,FALSE))</f>
        <v>1</v>
      </c>
      <c r="BW70" s="247">
        <f t="shared" si="45"/>
        <v>1</v>
      </c>
      <c r="BX70" s="247">
        <f t="shared" ref="BX70:BX204" si="64">VLOOKUP(BU70,score_danger,2,FALSE)</f>
        <v>1</v>
      </c>
      <c r="BY70" s="247">
        <f>IF(ISNA(VLOOKUP(Q70,score_volatilité,2,FALSE)),0,VLOOKUP(Q70,score_volatilité,2,FALSE))</f>
        <v>1</v>
      </c>
      <c r="BZ70" s="247">
        <f>IF(ISNA(VLOOKUP(X70,score_procédé,2,FALSE)),0,VLOOKUP(X70,score_procédé,2,FALSE))</f>
        <v>0.5</v>
      </c>
      <c r="CA70" s="247">
        <f>IF(ISNA(VLOOKUP(Y70,score_protection,2,FALSE)),0,VLOOKUP(Y70,score_protection,2,FALSE))</f>
        <v>1</v>
      </c>
      <c r="CB70" s="252">
        <f t="shared" ref="CB70:CB204" si="65">BX70*BY70*BZ70*CA70</f>
        <v>0.5</v>
      </c>
      <c r="CC70" s="154">
        <f>IF(ISNA(VLOOKUP(L70,DANGERARRETE,10,FALSE)),0,VLOOKUP(L70,DANGERARRETE,10,FALSE))</f>
        <v>0</v>
      </c>
      <c r="CD70" s="154">
        <f>IF(ISNA(VLOOKUP(M70,DANGERARRETE,10,FALSE)),0,VLOOKUP(M70,DANGERARRETE,10,FALSE))</f>
        <v>0</v>
      </c>
      <c r="CE70" s="154">
        <f>IF(ISNA(VLOOKUP(N70,DANGERARRETE,10,FALSE)),0,VLOOKUP(N70,DANGERARRETE,10,FALSE))</f>
        <v>0</v>
      </c>
      <c r="CF70" s="154">
        <f>IF(ISNA(VLOOKUP(O70,DANGERARRETE,10,FALSE)),0,VLOOKUP(O70,DANGERARRETE,10,FALSE))</f>
        <v>0</v>
      </c>
      <c r="CG70" s="154">
        <f t="shared" ref="CG70:CG204" si="66">SUM(CC70:CF70)</f>
        <v>0</v>
      </c>
      <c r="CH70" s="296" t="str">
        <f t="shared" si="32"/>
        <v>NON</v>
      </c>
    </row>
    <row r="71" spans="1:86" s="108" customFormat="1" ht="26.5" customHeight="1" x14ac:dyDescent="0.25">
      <c r="A71" s="77">
        <v>64</v>
      </c>
      <c r="B71" s="105"/>
      <c r="C71" s="105"/>
      <c r="D71" s="106"/>
      <c r="E71" s="106"/>
      <c r="F71" s="107"/>
      <c r="G71" s="114" t="s">
        <v>76</v>
      </c>
      <c r="H71" s="114" t="s">
        <v>76</v>
      </c>
      <c r="I71" s="114" t="s">
        <v>76</v>
      </c>
      <c r="J71" s="114" t="s">
        <v>76</v>
      </c>
      <c r="K71" s="114" t="s">
        <v>9</v>
      </c>
      <c r="L71" s="108" t="s">
        <v>8</v>
      </c>
      <c r="M71" s="108" t="s">
        <v>8</v>
      </c>
      <c r="N71" s="108" t="s">
        <v>8</v>
      </c>
      <c r="O71" s="108" t="s">
        <v>8</v>
      </c>
      <c r="P71" s="225" t="s">
        <v>76</v>
      </c>
      <c r="Q71" s="244" t="s">
        <v>34</v>
      </c>
      <c r="R71" s="259" t="s">
        <v>299</v>
      </c>
      <c r="S71" s="265" t="s">
        <v>300</v>
      </c>
      <c r="T71" s="217">
        <v>0</v>
      </c>
      <c r="U71" s="149" t="s">
        <v>58</v>
      </c>
      <c r="V71" s="149" t="s">
        <v>256</v>
      </c>
      <c r="W71" s="150" t="str">
        <f t="shared" si="41"/>
        <v>&lt; 30 mn</v>
      </c>
      <c r="X71" s="151" t="s">
        <v>31</v>
      </c>
      <c r="Y71" s="229" t="s">
        <v>108</v>
      </c>
      <c r="Z71" s="152">
        <f t="shared" si="46"/>
        <v>0</v>
      </c>
      <c r="AA71" s="152">
        <f t="shared" si="47"/>
        <v>0</v>
      </c>
      <c r="AB71" s="152">
        <f t="shared" si="48"/>
        <v>0</v>
      </c>
      <c r="AC71" s="152">
        <f t="shared" si="49"/>
        <v>0</v>
      </c>
      <c r="AD71" s="152">
        <f t="shared" si="50"/>
        <v>0</v>
      </c>
      <c r="AE71" s="152">
        <f t="shared" si="51"/>
        <v>0</v>
      </c>
      <c r="AF71" s="152">
        <f t="shared" si="52"/>
        <v>0</v>
      </c>
      <c r="AG71" s="152">
        <f t="shared" si="53"/>
        <v>0</v>
      </c>
      <c r="AH71" s="152">
        <f t="shared" si="54"/>
        <v>0</v>
      </c>
      <c r="AI71" s="152">
        <f t="shared" si="55"/>
        <v>0</v>
      </c>
      <c r="AJ71" s="152">
        <f t="shared" si="56"/>
        <v>0</v>
      </c>
      <c r="AK71" s="152">
        <f t="shared" si="57"/>
        <v>0</v>
      </c>
      <c r="AL71" s="263">
        <f t="shared" si="39"/>
        <v>0</v>
      </c>
      <c r="AM71" s="263">
        <f t="shared" si="34"/>
        <v>0</v>
      </c>
      <c r="AN71" s="263">
        <f t="shared" si="40"/>
        <v>0</v>
      </c>
      <c r="AO71" s="251">
        <f t="shared" si="36"/>
        <v>0</v>
      </c>
      <c r="AP71" s="153">
        <f t="shared" si="59"/>
        <v>0</v>
      </c>
      <c r="AQ71" s="153" t="str">
        <f t="shared" si="60"/>
        <v>0</v>
      </c>
      <c r="AR71" s="153" t="str">
        <f t="shared" ref="AR71:AR205" si="67">IF(AB71=1,"1",IF(AE71=1,"1",IF(AH71=1,"1",IF(AK71=1,"1","0"))))</f>
        <v>0</v>
      </c>
      <c r="AS71" s="153" t="str">
        <f t="shared" ref="AS71:AS205" si="68">IF(SUM(AQ71:AR71)=3,"3",IF(AB71=3,"3",IF(AE71=3,"3",IF(AH71=3,"3",IF(AK71=3,"3","0")))))</f>
        <v>0</v>
      </c>
      <c r="AT71" s="247">
        <f t="shared" si="61"/>
        <v>1</v>
      </c>
      <c r="AU71" s="247" t="str">
        <f t="shared" si="62"/>
        <v>Faible</v>
      </c>
      <c r="AV71" s="346" t="str">
        <f t="shared" si="63"/>
        <v>NON</v>
      </c>
      <c r="AW71" s="234" t="str">
        <f>IF(CB71&lt;100,"RISQUE MINIME","RISQUE NON FAIBLE")</f>
        <v>RISQUE MINIME</v>
      </c>
      <c r="AX71" s="231" t="str">
        <f>IF(AO71=0,"NON","OUI")</f>
        <v>NON</v>
      </c>
      <c r="AY71" s="351"/>
      <c r="AZ71" s="352" t="s">
        <v>310</v>
      </c>
      <c r="BA71" s="237" t="str">
        <f>IF(AP71=0,"NON","OUI")</f>
        <v>NON</v>
      </c>
      <c r="BB71" s="351"/>
      <c r="BC71" s="351"/>
      <c r="BD71" s="352" t="s">
        <v>310</v>
      </c>
      <c r="BE71" s="237" t="str">
        <f>IF((AQ71+AR71)=3,"YEUX / INGESTION",IF(AQ71="2","YEUX",IF(AR71="1","INGESTION","NON")))</f>
        <v>NON</v>
      </c>
      <c r="BF71" s="351"/>
      <c r="BG71" s="354" t="s">
        <v>310</v>
      </c>
      <c r="BH71" s="154">
        <f>IF(ISNA(VLOOKUP(L71,CMRCLP,4,FALSE)),0,VLOOKUP(L71,CMRCLP,4))</f>
        <v>0</v>
      </c>
      <c r="BI71" s="154">
        <f>IF(ISNA(VLOOKUP(M71,CMRCLP,4,FALSE)),0,VLOOKUP(M71,CMRCLP,4))</f>
        <v>0</v>
      </c>
      <c r="BJ71" s="154">
        <f>IF(ISNA(VLOOKUP(N71,CMRCLP,4,FALSE)),0,VLOOKUP(N71,CMRCLP,4))</f>
        <v>0</v>
      </c>
      <c r="BK71" s="154">
        <f>IF(ISNA(VLOOKUP(O71,CMRCLP,4,FALSE)),0,VLOOKUP(O71,CMRCLP,4))</f>
        <v>0</v>
      </c>
      <c r="BL71" s="154">
        <f>IF(ISNA(VLOOKUP(L71,DANGERCLP,2,FALSE)),1,VLOOKUP(L71,DANGERCLP,2,FALSE))</f>
        <v>1</v>
      </c>
      <c r="BM71" s="154">
        <f>IF(ISNA(VLOOKUP(M71,DANGERCLP,2,FALSE)),1,VLOOKUP(M71,DANGERCLP,2,FALSE))</f>
        <v>1</v>
      </c>
      <c r="BN71" s="154">
        <f>IF(ISNA(VLOOKUP(N71,DANGERCLP,2,FALSE)),1,VLOOKUP(N71,DANGERCLP,2,FALSE))</f>
        <v>1</v>
      </c>
      <c r="BO71" s="154">
        <f>IF(ISNA(VLOOKUP(O71,DANGERCLP,2,FALSE)),1,VLOOKUP(O71,DANGERCLP,2,FALSE))</f>
        <v>1</v>
      </c>
      <c r="BP71" s="154">
        <f>IF(ISNA(VLOOKUP(P71,VLEPON,2)),1,VLOOKUP(P71,VLEPON,2))</f>
        <v>1</v>
      </c>
      <c r="BQ71" s="155">
        <f>T71/MAXA($T$8:$T$463)</f>
        <v>0</v>
      </c>
      <c r="BR71" s="156">
        <f t="shared" si="42"/>
        <v>11</v>
      </c>
      <c r="BS71" s="156">
        <f t="shared" si="43"/>
        <v>11</v>
      </c>
      <c r="BT71" s="157">
        <f t="shared" si="44"/>
        <v>1</v>
      </c>
      <c r="BU71" s="255">
        <f t="shared" si="58"/>
        <v>1</v>
      </c>
      <c r="BV71" s="252">
        <f>IF(ISNA(VLOOKUP((CONCATENATE(U71,V71)),Fréquencess,3,FALSE)),0,VLOOKUP((CONCATENATE(U71,V71)),Fréquencess,3,FALSE))</f>
        <v>1</v>
      </c>
      <c r="BW71" s="247">
        <f t="shared" si="45"/>
        <v>1</v>
      </c>
      <c r="BX71" s="247">
        <f t="shared" si="64"/>
        <v>1</v>
      </c>
      <c r="BY71" s="247">
        <f>IF(ISNA(VLOOKUP(Q71,score_volatilité,2,FALSE)),0,VLOOKUP(Q71,score_volatilité,2,FALSE))</f>
        <v>1</v>
      </c>
      <c r="BZ71" s="247">
        <f>IF(ISNA(VLOOKUP(X71,score_procédé,2,FALSE)),0,VLOOKUP(X71,score_procédé,2,FALSE))</f>
        <v>0.5</v>
      </c>
      <c r="CA71" s="247">
        <f>IF(ISNA(VLOOKUP(Y71,score_protection,2,FALSE)),0,VLOOKUP(Y71,score_protection,2,FALSE))</f>
        <v>1</v>
      </c>
      <c r="CB71" s="252">
        <f t="shared" si="65"/>
        <v>0.5</v>
      </c>
      <c r="CC71" s="154">
        <f>IF(ISNA(VLOOKUP(L71,DANGERARRETE,10,FALSE)),0,VLOOKUP(L71,DANGERARRETE,10,FALSE))</f>
        <v>0</v>
      </c>
      <c r="CD71" s="154">
        <f>IF(ISNA(VLOOKUP(M71,DANGERARRETE,10,FALSE)),0,VLOOKUP(M71,DANGERARRETE,10,FALSE))</f>
        <v>0</v>
      </c>
      <c r="CE71" s="154">
        <f>IF(ISNA(VLOOKUP(N71,DANGERARRETE,10,FALSE)),0,VLOOKUP(N71,DANGERARRETE,10,FALSE))</f>
        <v>0</v>
      </c>
      <c r="CF71" s="154">
        <f>IF(ISNA(VLOOKUP(O71,DANGERARRETE,10,FALSE)),0,VLOOKUP(O71,DANGERARRETE,10,FALSE))</f>
        <v>0</v>
      </c>
      <c r="CG71" s="154">
        <f t="shared" si="66"/>
        <v>0</v>
      </c>
      <c r="CH71" s="296" t="str">
        <f t="shared" ref="CH71:CH205" si="69">IF(CG71=0,"NON","OUI")</f>
        <v>NON</v>
      </c>
    </row>
    <row r="72" spans="1:86" s="108" customFormat="1" ht="26.5" customHeight="1" x14ac:dyDescent="0.25">
      <c r="A72" s="77">
        <v>65</v>
      </c>
      <c r="B72" s="105"/>
      <c r="C72" s="105"/>
      <c r="D72" s="106"/>
      <c r="E72" s="106"/>
      <c r="F72" s="107"/>
      <c r="G72" s="114" t="s">
        <v>76</v>
      </c>
      <c r="H72" s="114" t="s">
        <v>76</v>
      </c>
      <c r="I72" s="114" t="s">
        <v>76</v>
      </c>
      <c r="J72" s="114" t="s">
        <v>76</v>
      </c>
      <c r="K72" s="114" t="s">
        <v>9</v>
      </c>
      <c r="L72" s="108" t="s">
        <v>8</v>
      </c>
      <c r="M72" s="108" t="s">
        <v>8</v>
      </c>
      <c r="N72" s="108" t="s">
        <v>8</v>
      </c>
      <c r="O72" s="108" t="s">
        <v>8</v>
      </c>
      <c r="P72" s="225" t="s">
        <v>76</v>
      </c>
      <c r="Q72" s="244" t="s">
        <v>34</v>
      </c>
      <c r="R72" s="259" t="s">
        <v>299</v>
      </c>
      <c r="S72" s="265" t="s">
        <v>300</v>
      </c>
      <c r="T72" s="217">
        <v>0</v>
      </c>
      <c r="U72" s="149" t="s">
        <v>58</v>
      </c>
      <c r="V72" s="149" t="s">
        <v>256</v>
      </c>
      <c r="W72" s="150" t="str">
        <f t="shared" si="41"/>
        <v>&lt; 30 mn</v>
      </c>
      <c r="X72" s="151" t="s">
        <v>31</v>
      </c>
      <c r="Y72" s="229" t="s">
        <v>108</v>
      </c>
      <c r="Z72" s="152">
        <f t="shared" si="46"/>
        <v>0</v>
      </c>
      <c r="AA72" s="152">
        <f t="shared" si="47"/>
        <v>0</v>
      </c>
      <c r="AB72" s="152">
        <f t="shared" si="48"/>
        <v>0</v>
      </c>
      <c r="AC72" s="152">
        <f t="shared" si="49"/>
        <v>0</v>
      </c>
      <c r="AD72" s="152">
        <f t="shared" si="50"/>
        <v>0</v>
      </c>
      <c r="AE72" s="152">
        <f t="shared" si="51"/>
        <v>0</v>
      </c>
      <c r="AF72" s="152">
        <f t="shared" si="52"/>
        <v>0</v>
      </c>
      <c r="AG72" s="152">
        <f t="shared" si="53"/>
        <v>0</v>
      </c>
      <c r="AH72" s="152">
        <f t="shared" si="54"/>
        <v>0</v>
      </c>
      <c r="AI72" s="152">
        <f t="shared" si="55"/>
        <v>0</v>
      </c>
      <c r="AJ72" s="152">
        <f t="shared" si="56"/>
        <v>0</v>
      </c>
      <c r="AK72" s="152">
        <f t="shared" si="57"/>
        <v>0</v>
      </c>
      <c r="AL72" s="263">
        <f t="shared" si="39"/>
        <v>0</v>
      </c>
      <c r="AM72" s="263">
        <f t="shared" si="34"/>
        <v>0</v>
      </c>
      <c r="AN72" s="263">
        <f t="shared" si="40"/>
        <v>0</v>
      </c>
      <c r="AO72" s="251">
        <f t="shared" si="36"/>
        <v>0</v>
      </c>
      <c r="AP72" s="153">
        <f t="shared" si="59"/>
        <v>0</v>
      </c>
      <c r="AQ72" s="153" t="str">
        <f t="shared" si="60"/>
        <v>0</v>
      </c>
      <c r="AR72" s="153" t="str">
        <f t="shared" si="67"/>
        <v>0</v>
      </c>
      <c r="AS72" s="153" t="str">
        <f t="shared" si="68"/>
        <v>0</v>
      </c>
      <c r="AT72" s="247">
        <f t="shared" si="61"/>
        <v>1</v>
      </c>
      <c r="AU72" s="247" t="str">
        <f t="shared" si="62"/>
        <v>Faible</v>
      </c>
      <c r="AV72" s="346" t="str">
        <f t="shared" si="63"/>
        <v>NON</v>
      </c>
      <c r="AW72" s="234" t="str">
        <f>IF(CB72&lt;100,"RISQUE MINIME","RISQUE NON FAIBLE")</f>
        <v>RISQUE MINIME</v>
      </c>
      <c r="AX72" s="231" t="str">
        <f>IF(AO72=0,"NON","OUI")</f>
        <v>NON</v>
      </c>
      <c r="AY72" s="351"/>
      <c r="AZ72" s="352" t="s">
        <v>310</v>
      </c>
      <c r="BA72" s="237" t="str">
        <f>IF(AP72=0,"NON","OUI")</f>
        <v>NON</v>
      </c>
      <c r="BB72" s="351"/>
      <c r="BC72" s="351"/>
      <c r="BD72" s="352" t="s">
        <v>310</v>
      </c>
      <c r="BE72" s="237" t="str">
        <f>IF((AQ72+AR72)=3,"YEUX / INGESTION",IF(AQ72="2","YEUX",IF(AR72="1","INGESTION","NON")))</f>
        <v>NON</v>
      </c>
      <c r="BF72" s="351"/>
      <c r="BG72" s="354" t="s">
        <v>310</v>
      </c>
      <c r="BH72" s="154">
        <f>IF(ISNA(VLOOKUP(L72,CMRCLP,4,FALSE)),0,VLOOKUP(L72,CMRCLP,4))</f>
        <v>0</v>
      </c>
      <c r="BI72" s="154">
        <f>IF(ISNA(VLOOKUP(M72,CMRCLP,4,FALSE)),0,VLOOKUP(M72,CMRCLP,4))</f>
        <v>0</v>
      </c>
      <c r="BJ72" s="154">
        <f>IF(ISNA(VLOOKUP(N72,CMRCLP,4,FALSE)),0,VLOOKUP(N72,CMRCLP,4))</f>
        <v>0</v>
      </c>
      <c r="BK72" s="154">
        <f>IF(ISNA(VLOOKUP(O72,CMRCLP,4,FALSE)),0,VLOOKUP(O72,CMRCLP,4))</f>
        <v>0</v>
      </c>
      <c r="BL72" s="154">
        <f>IF(ISNA(VLOOKUP(L72,DANGERCLP,2,FALSE)),1,VLOOKUP(L72,DANGERCLP,2,FALSE))</f>
        <v>1</v>
      </c>
      <c r="BM72" s="154">
        <f>IF(ISNA(VLOOKUP(M72,DANGERCLP,2,FALSE)),1,VLOOKUP(M72,DANGERCLP,2,FALSE))</f>
        <v>1</v>
      </c>
      <c r="BN72" s="154">
        <f>IF(ISNA(VLOOKUP(N72,DANGERCLP,2,FALSE)),1,VLOOKUP(N72,DANGERCLP,2,FALSE))</f>
        <v>1</v>
      </c>
      <c r="BO72" s="154">
        <f>IF(ISNA(VLOOKUP(O72,DANGERCLP,2,FALSE)),1,VLOOKUP(O72,DANGERCLP,2,FALSE))</f>
        <v>1</v>
      </c>
      <c r="BP72" s="154">
        <f>IF(ISNA(VLOOKUP(P72,VLEPON,2)),1,VLOOKUP(P72,VLEPON,2))</f>
        <v>1</v>
      </c>
      <c r="BQ72" s="155">
        <f>T72/MAXA($T$8:$T$463)</f>
        <v>0</v>
      </c>
      <c r="BR72" s="156">
        <f t="shared" si="42"/>
        <v>11</v>
      </c>
      <c r="BS72" s="156">
        <f t="shared" si="43"/>
        <v>11</v>
      </c>
      <c r="BT72" s="157">
        <f t="shared" si="44"/>
        <v>1</v>
      </c>
      <c r="BU72" s="255">
        <f t="shared" si="58"/>
        <v>1</v>
      </c>
      <c r="BV72" s="252">
        <f>IF(ISNA(VLOOKUP((CONCATENATE(U72,V72)),Fréquencess,3,FALSE)),0,VLOOKUP((CONCATENATE(U72,V72)),Fréquencess,3,FALSE))</f>
        <v>1</v>
      </c>
      <c r="BW72" s="247">
        <f t="shared" si="45"/>
        <v>1</v>
      </c>
      <c r="BX72" s="247">
        <f t="shared" si="64"/>
        <v>1</v>
      </c>
      <c r="BY72" s="247">
        <f>IF(ISNA(VLOOKUP(Q72,score_volatilité,2,FALSE)),0,VLOOKUP(Q72,score_volatilité,2,FALSE))</f>
        <v>1</v>
      </c>
      <c r="BZ72" s="247">
        <f>IF(ISNA(VLOOKUP(X72,score_procédé,2,FALSE)),0,VLOOKUP(X72,score_procédé,2,FALSE))</f>
        <v>0.5</v>
      </c>
      <c r="CA72" s="247">
        <f>IF(ISNA(VLOOKUP(Y72,score_protection,2,FALSE)),0,VLOOKUP(Y72,score_protection,2,FALSE))</f>
        <v>1</v>
      </c>
      <c r="CB72" s="252">
        <f t="shared" si="65"/>
        <v>0.5</v>
      </c>
      <c r="CC72" s="154">
        <f>IF(ISNA(VLOOKUP(L72,DANGERARRETE,10,FALSE)),0,VLOOKUP(L72,DANGERARRETE,10,FALSE))</f>
        <v>0</v>
      </c>
      <c r="CD72" s="154">
        <f>IF(ISNA(VLOOKUP(M72,DANGERARRETE,10,FALSE)),0,VLOOKUP(M72,DANGERARRETE,10,FALSE))</f>
        <v>0</v>
      </c>
      <c r="CE72" s="154">
        <f>IF(ISNA(VLOOKUP(N72,DANGERARRETE,10,FALSE)),0,VLOOKUP(N72,DANGERARRETE,10,FALSE))</f>
        <v>0</v>
      </c>
      <c r="CF72" s="154">
        <f>IF(ISNA(VLOOKUP(O72,DANGERARRETE,10,FALSE)),0,VLOOKUP(O72,DANGERARRETE,10,FALSE))</f>
        <v>0</v>
      </c>
      <c r="CG72" s="154">
        <f t="shared" si="66"/>
        <v>0</v>
      </c>
      <c r="CH72" s="296" t="str">
        <f t="shared" si="69"/>
        <v>NON</v>
      </c>
    </row>
    <row r="73" spans="1:86" s="108" customFormat="1" ht="26.5" customHeight="1" x14ac:dyDescent="0.25">
      <c r="A73" s="77">
        <v>66</v>
      </c>
      <c r="B73" s="105"/>
      <c r="C73" s="105"/>
      <c r="D73" s="106"/>
      <c r="E73" s="106"/>
      <c r="F73" s="107"/>
      <c r="G73" s="114" t="s">
        <v>76</v>
      </c>
      <c r="H73" s="114" t="s">
        <v>76</v>
      </c>
      <c r="I73" s="114" t="s">
        <v>76</v>
      </c>
      <c r="J73" s="114" t="s">
        <v>76</v>
      </c>
      <c r="K73" s="114" t="s">
        <v>9</v>
      </c>
      <c r="L73" s="108" t="s">
        <v>8</v>
      </c>
      <c r="M73" s="108" t="s">
        <v>8</v>
      </c>
      <c r="N73" s="108" t="s">
        <v>8</v>
      </c>
      <c r="O73" s="108" t="s">
        <v>8</v>
      </c>
      <c r="P73" s="225" t="s">
        <v>76</v>
      </c>
      <c r="Q73" s="244" t="s">
        <v>34</v>
      </c>
      <c r="R73" s="259" t="s">
        <v>299</v>
      </c>
      <c r="S73" s="265" t="s">
        <v>300</v>
      </c>
      <c r="T73" s="217">
        <v>0</v>
      </c>
      <c r="U73" s="149" t="s">
        <v>58</v>
      </c>
      <c r="V73" s="149" t="s">
        <v>256</v>
      </c>
      <c r="W73" s="150" t="str">
        <f t="shared" si="41"/>
        <v>&lt; 30 mn</v>
      </c>
      <c r="X73" s="151" t="s">
        <v>31</v>
      </c>
      <c r="Y73" s="229" t="s">
        <v>108</v>
      </c>
      <c r="Z73" s="152">
        <f t="shared" si="46"/>
        <v>0</v>
      </c>
      <c r="AA73" s="152">
        <f t="shared" si="47"/>
        <v>0</v>
      </c>
      <c r="AB73" s="152">
        <f t="shared" si="48"/>
        <v>0</v>
      </c>
      <c r="AC73" s="152">
        <f t="shared" si="49"/>
        <v>0</v>
      </c>
      <c r="AD73" s="152">
        <f t="shared" si="50"/>
        <v>0</v>
      </c>
      <c r="AE73" s="152">
        <f t="shared" si="51"/>
        <v>0</v>
      </c>
      <c r="AF73" s="152">
        <f t="shared" si="52"/>
        <v>0</v>
      </c>
      <c r="AG73" s="152">
        <f t="shared" si="53"/>
        <v>0</v>
      </c>
      <c r="AH73" s="152">
        <f t="shared" si="54"/>
        <v>0</v>
      </c>
      <c r="AI73" s="152">
        <f t="shared" si="55"/>
        <v>0</v>
      </c>
      <c r="AJ73" s="152">
        <f t="shared" si="56"/>
        <v>0</v>
      </c>
      <c r="AK73" s="152">
        <f t="shared" si="57"/>
        <v>0</v>
      </c>
      <c r="AL73" s="263">
        <f t="shared" si="39"/>
        <v>0</v>
      </c>
      <c r="AM73" s="263">
        <f t="shared" si="34"/>
        <v>0</v>
      </c>
      <c r="AN73" s="263">
        <f t="shared" si="40"/>
        <v>0</v>
      </c>
      <c r="AO73" s="251">
        <f t="shared" si="36"/>
        <v>0</v>
      </c>
      <c r="AP73" s="153">
        <f t="shared" si="59"/>
        <v>0</v>
      </c>
      <c r="AQ73" s="153" t="str">
        <f t="shared" si="60"/>
        <v>0</v>
      </c>
      <c r="AR73" s="153" t="str">
        <f t="shared" si="67"/>
        <v>0</v>
      </c>
      <c r="AS73" s="153" t="str">
        <f t="shared" si="68"/>
        <v>0</v>
      </c>
      <c r="AT73" s="247">
        <f t="shared" si="61"/>
        <v>1</v>
      </c>
      <c r="AU73" s="247" t="str">
        <f t="shared" si="62"/>
        <v>Faible</v>
      </c>
      <c r="AV73" s="346" t="str">
        <f t="shared" si="63"/>
        <v>NON</v>
      </c>
      <c r="AW73" s="234" t="str">
        <f>IF(CB73&lt;100,"RISQUE MINIME","RISQUE NON FAIBLE")</f>
        <v>RISQUE MINIME</v>
      </c>
      <c r="AX73" s="231" t="str">
        <f>IF(AO73=0,"NON","OUI")</f>
        <v>NON</v>
      </c>
      <c r="AY73" s="351"/>
      <c r="AZ73" s="352" t="s">
        <v>310</v>
      </c>
      <c r="BA73" s="237" t="str">
        <f>IF(AP73=0,"NON","OUI")</f>
        <v>NON</v>
      </c>
      <c r="BB73" s="351"/>
      <c r="BC73" s="351"/>
      <c r="BD73" s="352" t="s">
        <v>310</v>
      </c>
      <c r="BE73" s="237" t="str">
        <f>IF((AQ73+AR73)=3,"YEUX / INGESTION",IF(AQ73="2","YEUX",IF(AR73="1","INGESTION","NON")))</f>
        <v>NON</v>
      </c>
      <c r="BF73" s="351"/>
      <c r="BG73" s="354" t="s">
        <v>310</v>
      </c>
      <c r="BH73" s="154">
        <f>IF(ISNA(VLOOKUP(L73,CMRCLP,4,FALSE)),0,VLOOKUP(L73,CMRCLP,4))</f>
        <v>0</v>
      </c>
      <c r="BI73" s="154">
        <f>IF(ISNA(VLOOKUP(M73,CMRCLP,4,FALSE)),0,VLOOKUP(M73,CMRCLP,4))</f>
        <v>0</v>
      </c>
      <c r="BJ73" s="154">
        <f>IF(ISNA(VLOOKUP(N73,CMRCLP,4,FALSE)),0,VLOOKUP(N73,CMRCLP,4))</f>
        <v>0</v>
      </c>
      <c r="BK73" s="154">
        <f>IF(ISNA(VLOOKUP(O73,CMRCLP,4,FALSE)),0,VLOOKUP(O73,CMRCLP,4))</f>
        <v>0</v>
      </c>
      <c r="BL73" s="154">
        <f>IF(ISNA(VLOOKUP(L73,DANGERCLP,2,FALSE)),1,VLOOKUP(L73,DANGERCLP,2,FALSE))</f>
        <v>1</v>
      </c>
      <c r="BM73" s="154">
        <f>IF(ISNA(VLOOKUP(M73,DANGERCLP,2,FALSE)),1,VLOOKUP(M73,DANGERCLP,2,FALSE))</f>
        <v>1</v>
      </c>
      <c r="BN73" s="154">
        <f>IF(ISNA(VLOOKUP(N73,DANGERCLP,2,FALSE)),1,VLOOKUP(N73,DANGERCLP,2,FALSE))</f>
        <v>1</v>
      </c>
      <c r="BO73" s="154">
        <f>IF(ISNA(VLOOKUP(O73,DANGERCLP,2,FALSE)),1,VLOOKUP(O73,DANGERCLP,2,FALSE))</f>
        <v>1</v>
      </c>
      <c r="BP73" s="154">
        <f>IF(ISNA(VLOOKUP(P73,VLEPON,2)),1,VLOOKUP(P73,VLEPON,2))</f>
        <v>1</v>
      </c>
      <c r="BQ73" s="155">
        <f>T73/MAXA($T$8:$T$463)</f>
        <v>0</v>
      </c>
      <c r="BR73" s="156">
        <f t="shared" si="42"/>
        <v>11</v>
      </c>
      <c r="BS73" s="156">
        <f t="shared" si="43"/>
        <v>11</v>
      </c>
      <c r="BT73" s="157">
        <f t="shared" si="44"/>
        <v>1</v>
      </c>
      <c r="BU73" s="255">
        <f t="shared" si="58"/>
        <v>1</v>
      </c>
      <c r="BV73" s="252">
        <f>IF(ISNA(VLOOKUP((CONCATENATE(U73,V73)),Fréquencess,3,FALSE)),0,VLOOKUP((CONCATENATE(U73,V73)),Fréquencess,3,FALSE))</f>
        <v>1</v>
      </c>
      <c r="BW73" s="247">
        <f t="shared" si="45"/>
        <v>1</v>
      </c>
      <c r="BX73" s="247">
        <f t="shared" si="64"/>
        <v>1</v>
      </c>
      <c r="BY73" s="247">
        <f>IF(ISNA(VLOOKUP(Q73,score_volatilité,2,FALSE)),0,VLOOKUP(Q73,score_volatilité,2,FALSE))</f>
        <v>1</v>
      </c>
      <c r="BZ73" s="247">
        <f>IF(ISNA(VLOOKUP(X73,score_procédé,2,FALSE)),0,VLOOKUP(X73,score_procédé,2,FALSE))</f>
        <v>0.5</v>
      </c>
      <c r="CA73" s="247">
        <f>IF(ISNA(VLOOKUP(Y73,score_protection,2,FALSE)),0,VLOOKUP(Y73,score_protection,2,FALSE))</f>
        <v>1</v>
      </c>
      <c r="CB73" s="252">
        <f t="shared" si="65"/>
        <v>0.5</v>
      </c>
      <c r="CC73" s="154">
        <f>IF(ISNA(VLOOKUP(L73,DANGERARRETE,10,FALSE)),0,VLOOKUP(L73,DANGERARRETE,10,FALSE))</f>
        <v>0</v>
      </c>
      <c r="CD73" s="154">
        <f>IF(ISNA(VLOOKUP(M73,DANGERARRETE,10,FALSE)),0,VLOOKUP(M73,DANGERARRETE,10,FALSE))</f>
        <v>0</v>
      </c>
      <c r="CE73" s="154">
        <f>IF(ISNA(VLOOKUP(N73,DANGERARRETE,10,FALSE)),0,VLOOKUP(N73,DANGERARRETE,10,FALSE))</f>
        <v>0</v>
      </c>
      <c r="CF73" s="154">
        <f>IF(ISNA(VLOOKUP(O73,DANGERARRETE,10,FALSE)),0,VLOOKUP(O73,DANGERARRETE,10,FALSE))</f>
        <v>0</v>
      </c>
      <c r="CG73" s="154">
        <f t="shared" si="66"/>
        <v>0</v>
      </c>
      <c r="CH73" s="296" t="str">
        <f t="shared" si="69"/>
        <v>NON</v>
      </c>
    </row>
    <row r="74" spans="1:86" s="108" customFormat="1" ht="26.5" customHeight="1" x14ac:dyDescent="0.25">
      <c r="A74" s="77">
        <v>67</v>
      </c>
      <c r="B74" s="105"/>
      <c r="C74" s="105"/>
      <c r="D74" s="106"/>
      <c r="E74" s="106"/>
      <c r="F74" s="107"/>
      <c r="G74" s="114" t="s">
        <v>76</v>
      </c>
      <c r="H74" s="114" t="s">
        <v>76</v>
      </c>
      <c r="I74" s="114" t="s">
        <v>76</v>
      </c>
      <c r="J74" s="114" t="s">
        <v>76</v>
      </c>
      <c r="K74" s="114" t="s">
        <v>9</v>
      </c>
      <c r="L74" s="108" t="s">
        <v>8</v>
      </c>
      <c r="M74" s="108" t="s">
        <v>8</v>
      </c>
      <c r="N74" s="108" t="s">
        <v>8</v>
      </c>
      <c r="O74" s="108" t="s">
        <v>8</v>
      </c>
      <c r="P74" s="225" t="s">
        <v>76</v>
      </c>
      <c r="Q74" s="244" t="s">
        <v>34</v>
      </c>
      <c r="R74" s="259" t="s">
        <v>299</v>
      </c>
      <c r="S74" s="265" t="s">
        <v>300</v>
      </c>
      <c r="T74" s="217">
        <v>0</v>
      </c>
      <c r="U74" s="149" t="s">
        <v>58</v>
      </c>
      <c r="V74" s="149" t="s">
        <v>256</v>
      </c>
      <c r="W74" s="150" t="str">
        <f t="shared" si="41"/>
        <v>&lt; 30 mn</v>
      </c>
      <c r="X74" s="151" t="s">
        <v>31</v>
      </c>
      <c r="Y74" s="229" t="s">
        <v>108</v>
      </c>
      <c r="Z74" s="152">
        <f t="shared" si="46"/>
        <v>0</v>
      </c>
      <c r="AA74" s="152">
        <f t="shared" si="47"/>
        <v>0</v>
      </c>
      <c r="AB74" s="152">
        <f t="shared" si="48"/>
        <v>0</v>
      </c>
      <c r="AC74" s="152">
        <f t="shared" si="49"/>
        <v>0</v>
      </c>
      <c r="AD74" s="152">
        <f t="shared" si="50"/>
        <v>0</v>
      </c>
      <c r="AE74" s="152">
        <f t="shared" si="51"/>
        <v>0</v>
      </c>
      <c r="AF74" s="152">
        <f t="shared" si="52"/>
        <v>0</v>
      </c>
      <c r="AG74" s="152">
        <f t="shared" si="53"/>
        <v>0</v>
      </c>
      <c r="AH74" s="152">
        <f t="shared" si="54"/>
        <v>0</v>
      </c>
      <c r="AI74" s="152">
        <f t="shared" si="55"/>
        <v>0</v>
      </c>
      <c r="AJ74" s="152">
        <f t="shared" si="56"/>
        <v>0</v>
      </c>
      <c r="AK74" s="152">
        <f t="shared" si="57"/>
        <v>0</v>
      </c>
      <c r="AL74" s="263">
        <f t="shared" si="39"/>
        <v>0</v>
      </c>
      <c r="AM74" s="263">
        <f t="shared" si="34"/>
        <v>0</v>
      </c>
      <c r="AN74" s="263">
        <f t="shared" si="40"/>
        <v>0</v>
      </c>
      <c r="AO74" s="251">
        <f t="shared" si="36"/>
        <v>0</v>
      </c>
      <c r="AP74" s="153">
        <f t="shared" si="59"/>
        <v>0</v>
      </c>
      <c r="AQ74" s="153" t="str">
        <f t="shared" si="60"/>
        <v>0</v>
      </c>
      <c r="AR74" s="153" t="str">
        <f t="shared" si="67"/>
        <v>0</v>
      </c>
      <c r="AS74" s="153" t="str">
        <f t="shared" si="68"/>
        <v>0</v>
      </c>
      <c r="AT74" s="247">
        <f t="shared" si="61"/>
        <v>1</v>
      </c>
      <c r="AU74" s="247" t="str">
        <f t="shared" si="62"/>
        <v>Faible</v>
      </c>
      <c r="AV74" s="346" t="str">
        <f t="shared" si="63"/>
        <v>NON</v>
      </c>
      <c r="AW74" s="234" t="str">
        <f>IF(CB74&lt;100,"RISQUE MINIME","RISQUE NON FAIBLE")</f>
        <v>RISQUE MINIME</v>
      </c>
      <c r="AX74" s="231" t="str">
        <f>IF(AO74=0,"NON","OUI")</f>
        <v>NON</v>
      </c>
      <c r="AY74" s="351"/>
      <c r="AZ74" s="352" t="s">
        <v>310</v>
      </c>
      <c r="BA74" s="237" t="str">
        <f>IF(AP74=0,"NON","OUI")</f>
        <v>NON</v>
      </c>
      <c r="BB74" s="351"/>
      <c r="BC74" s="351"/>
      <c r="BD74" s="352" t="s">
        <v>310</v>
      </c>
      <c r="BE74" s="237" t="str">
        <f>IF((AQ74+AR74)=3,"YEUX / INGESTION",IF(AQ74="2","YEUX",IF(AR74="1","INGESTION","NON")))</f>
        <v>NON</v>
      </c>
      <c r="BF74" s="351"/>
      <c r="BG74" s="354" t="s">
        <v>310</v>
      </c>
      <c r="BH74" s="154">
        <f>IF(ISNA(VLOOKUP(L74,CMRCLP,4,FALSE)),0,VLOOKUP(L74,CMRCLP,4))</f>
        <v>0</v>
      </c>
      <c r="BI74" s="154">
        <f>IF(ISNA(VLOOKUP(M74,CMRCLP,4,FALSE)),0,VLOOKUP(M74,CMRCLP,4))</f>
        <v>0</v>
      </c>
      <c r="BJ74" s="154">
        <f>IF(ISNA(VLOOKUP(N74,CMRCLP,4,FALSE)),0,VLOOKUP(N74,CMRCLP,4))</f>
        <v>0</v>
      </c>
      <c r="BK74" s="154">
        <f>IF(ISNA(VLOOKUP(O74,CMRCLP,4,FALSE)),0,VLOOKUP(O74,CMRCLP,4))</f>
        <v>0</v>
      </c>
      <c r="BL74" s="154">
        <f>IF(ISNA(VLOOKUP(L74,DANGERCLP,2,FALSE)),1,VLOOKUP(L74,DANGERCLP,2,FALSE))</f>
        <v>1</v>
      </c>
      <c r="BM74" s="154">
        <f>IF(ISNA(VLOOKUP(M74,DANGERCLP,2,FALSE)),1,VLOOKUP(M74,DANGERCLP,2,FALSE))</f>
        <v>1</v>
      </c>
      <c r="BN74" s="154">
        <f>IF(ISNA(VLOOKUP(N74,DANGERCLP,2,FALSE)),1,VLOOKUP(N74,DANGERCLP,2,FALSE))</f>
        <v>1</v>
      </c>
      <c r="BO74" s="154">
        <f>IF(ISNA(VLOOKUP(O74,DANGERCLP,2,FALSE)),1,VLOOKUP(O74,DANGERCLP,2,FALSE))</f>
        <v>1</v>
      </c>
      <c r="BP74" s="154">
        <f>IF(ISNA(VLOOKUP(P74,VLEPON,2)),1,VLOOKUP(P74,VLEPON,2))</f>
        <v>1</v>
      </c>
      <c r="BQ74" s="155">
        <f>T74/MAXA($T$8:$T$463)</f>
        <v>0</v>
      </c>
      <c r="BR74" s="156">
        <f t="shared" si="42"/>
        <v>11</v>
      </c>
      <c r="BS74" s="156">
        <f t="shared" si="43"/>
        <v>11</v>
      </c>
      <c r="BT74" s="157">
        <f t="shared" si="44"/>
        <v>1</v>
      </c>
      <c r="BU74" s="255">
        <f t="shared" si="58"/>
        <v>1</v>
      </c>
      <c r="BV74" s="252">
        <f>IF(ISNA(VLOOKUP((CONCATENATE(U74,V74)),Fréquencess,3,FALSE)),0,VLOOKUP((CONCATENATE(U74,V74)),Fréquencess,3,FALSE))</f>
        <v>1</v>
      </c>
      <c r="BW74" s="247">
        <f t="shared" si="45"/>
        <v>1</v>
      </c>
      <c r="BX74" s="247">
        <f t="shared" si="64"/>
        <v>1</v>
      </c>
      <c r="BY74" s="247">
        <f>IF(ISNA(VLOOKUP(Q74,score_volatilité,2,FALSE)),0,VLOOKUP(Q74,score_volatilité,2,FALSE))</f>
        <v>1</v>
      </c>
      <c r="BZ74" s="247">
        <f>IF(ISNA(VLOOKUP(X74,score_procédé,2,FALSE)),0,VLOOKUP(X74,score_procédé,2,FALSE))</f>
        <v>0.5</v>
      </c>
      <c r="CA74" s="247">
        <f>IF(ISNA(VLOOKUP(Y74,score_protection,2,FALSE)),0,VLOOKUP(Y74,score_protection,2,FALSE))</f>
        <v>1</v>
      </c>
      <c r="CB74" s="252">
        <f t="shared" si="65"/>
        <v>0.5</v>
      </c>
      <c r="CC74" s="154">
        <f>IF(ISNA(VLOOKUP(L74,DANGERARRETE,10,FALSE)),0,VLOOKUP(L74,DANGERARRETE,10,FALSE))</f>
        <v>0</v>
      </c>
      <c r="CD74" s="154">
        <f>IF(ISNA(VLOOKUP(M74,DANGERARRETE,10,FALSE)),0,VLOOKUP(M74,DANGERARRETE,10,FALSE))</f>
        <v>0</v>
      </c>
      <c r="CE74" s="154">
        <f>IF(ISNA(VLOOKUP(N74,DANGERARRETE,10,FALSE)),0,VLOOKUP(N74,DANGERARRETE,10,FALSE))</f>
        <v>0</v>
      </c>
      <c r="CF74" s="154">
        <f>IF(ISNA(VLOOKUP(O74,DANGERARRETE,10,FALSE)),0,VLOOKUP(O74,DANGERARRETE,10,FALSE))</f>
        <v>0</v>
      </c>
      <c r="CG74" s="154">
        <f t="shared" si="66"/>
        <v>0</v>
      </c>
      <c r="CH74" s="296" t="str">
        <f t="shared" si="69"/>
        <v>NON</v>
      </c>
    </row>
    <row r="75" spans="1:86" s="108" customFormat="1" ht="26.5" customHeight="1" x14ac:dyDescent="0.25">
      <c r="A75" s="77">
        <v>68</v>
      </c>
      <c r="B75" s="105"/>
      <c r="C75" s="105"/>
      <c r="D75" s="106"/>
      <c r="E75" s="106"/>
      <c r="F75" s="107"/>
      <c r="G75" s="114" t="s">
        <v>76</v>
      </c>
      <c r="H75" s="114" t="s">
        <v>76</v>
      </c>
      <c r="I75" s="114" t="s">
        <v>76</v>
      </c>
      <c r="J75" s="114" t="s">
        <v>76</v>
      </c>
      <c r="K75" s="114" t="s">
        <v>9</v>
      </c>
      <c r="L75" s="108" t="s">
        <v>8</v>
      </c>
      <c r="M75" s="108" t="s">
        <v>8</v>
      </c>
      <c r="N75" s="108" t="s">
        <v>8</v>
      </c>
      <c r="O75" s="108" t="s">
        <v>8</v>
      </c>
      <c r="P75" s="225" t="s">
        <v>76</v>
      </c>
      <c r="Q75" s="244" t="s">
        <v>34</v>
      </c>
      <c r="R75" s="259" t="s">
        <v>299</v>
      </c>
      <c r="S75" s="265" t="s">
        <v>300</v>
      </c>
      <c r="T75" s="217">
        <v>0</v>
      </c>
      <c r="U75" s="149" t="s">
        <v>58</v>
      </c>
      <c r="V75" s="149" t="s">
        <v>256</v>
      </c>
      <c r="W75" s="150" t="str">
        <f t="shared" si="41"/>
        <v>&lt; 30 mn</v>
      </c>
      <c r="X75" s="151" t="s">
        <v>31</v>
      </c>
      <c r="Y75" s="229" t="s">
        <v>108</v>
      </c>
      <c r="Z75" s="152">
        <f t="shared" si="46"/>
        <v>0</v>
      </c>
      <c r="AA75" s="152">
        <f t="shared" si="47"/>
        <v>0</v>
      </c>
      <c r="AB75" s="152">
        <f t="shared" si="48"/>
        <v>0</v>
      </c>
      <c r="AC75" s="152">
        <f t="shared" si="49"/>
        <v>0</v>
      </c>
      <c r="AD75" s="152">
        <f t="shared" si="50"/>
        <v>0</v>
      </c>
      <c r="AE75" s="152">
        <f t="shared" si="51"/>
        <v>0</v>
      </c>
      <c r="AF75" s="152">
        <f t="shared" si="52"/>
        <v>0</v>
      </c>
      <c r="AG75" s="152">
        <f t="shared" si="53"/>
        <v>0</v>
      </c>
      <c r="AH75" s="152">
        <f t="shared" si="54"/>
        <v>0</v>
      </c>
      <c r="AI75" s="152">
        <f t="shared" si="55"/>
        <v>0</v>
      </c>
      <c r="AJ75" s="152">
        <f t="shared" si="56"/>
        <v>0</v>
      </c>
      <c r="AK75" s="152">
        <f t="shared" si="57"/>
        <v>0</v>
      </c>
      <c r="AL75" s="263">
        <f t="shared" si="39"/>
        <v>0</v>
      </c>
      <c r="AM75" s="263">
        <f t="shared" si="34"/>
        <v>0</v>
      </c>
      <c r="AN75" s="263">
        <f t="shared" si="40"/>
        <v>0</v>
      </c>
      <c r="AO75" s="251">
        <f t="shared" si="36"/>
        <v>0</v>
      </c>
      <c r="AP75" s="153">
        <f t="shared" si="59"/>
        <v>0</v>
      </c>
      <c r="AQ75" s="153" t="str">
        <f t="shared" si="60"/>
        <v>0</v>
      </c>
      <c r="AR75" s="153" t="str">
        <f t="shared" si="67"/>
        <v>0</v>
      </c>
      <c r="AS75" s="153" t="str">
        <f t="shared" si="68"/>
        <v>0</v>
      </c>
      <c r="AT75" s="247">
        <f t="shared" si="61"/>
        <v>1</v>
      </c>
      <c r="AU75" s="247" t="str">
        <f t="shared" si="62"/>
        <v>Faible</v>
      </c>
      <c r="AV75" s="346" t="str">
        <f t="shared" si="63"/>
        <v>NON</v>
      </c>
      <c r="AW75" s="234" t="str">
        <f>IF(CB75&lt;100,"RISQUE MINIME","RISQUE NON FAIBLE")</f>
        <v>RISQUE MINIME</v>
      </c>
      <c r="AX75" s="231" t="str">
        <f>IF(AO75=0,"NON","OUI")</f>
        <v>NON</v>
      </c>
      <c r="AY75" s="351"/>
      <c r="AZ75" s="352" t="s">
        <v>310</v>
      </c>
      <c r="BA75" s="237" t="str">
        <f>IF(AP75=0,"NON","OUI")</f>
        <v>NON</v>
      </c>
      <c r="BB75" s="351"/>
      <c r="BC75" s="351"/>
      <c r="BD75" s="352" t="s">
        <v>310</v>
      </c>
      <c r="BE75" s="237" t="str">
        <f>IF((AQ75+AR75)=3,"YEUX / INGESTION",IF(AQ75="2","YEUX",IF(AR75="1","INGESTION","NON")))</f>
        <v>NON</v>
      </c>
      <c r="BF75" s="351"/>
      <c r="BG75" s="354" t="s">
        <v>310</v>
      </c>
      <c r="BH75" s="154">
        <f>IF(ISNA(VLOOKUP(L75,CMRCLP,4,FALSE)),0,VLOOKUP(L75,CMRCLP,4))</f>
        <v>0</v>
      </c>
      <c r="BI75" s="154">
        <f>IF(ISNA(VLOOKUP(M75,CMRCLP,4,FALSE)),0,VLOOKUP(M75,CMRCLP,4))</f>
        <v>0</v>
      </c>
      <c r="BJ75" s="154">
        <f>IF(ISNA(VLOOKUP(N75,CMRCLP,4,FALSE)),0,VLOOKUP(N75,CMRCLP,4))</f>
        <v>0</v>
      </c>
      <c r="BK75" s="154">
        <f>IF(ISNA(VLOOKUP(O75,CMRCLP,4,FALSE)),0,VLOOKUP(O75,CMRCLP,4))</f>
        <v>0</v>
      </c>
      <c r="BL75" s="154">
        <f>IF(ISNA(VLOOKUP(L75,DANGERCLP,2,FALSE)),1,VLOOKUP(L75,DANGERCLP,2,FALSE))</f>
        <v>1</v>
      </c>
      <c r="BM75" s="154">
        <f>IF(ISNA(VLOOKUP(M75,DANGERCLP,2,FALSE)),1,VLOOKUP(M75,DANGERCLP,2,FALSE))</f>
        <v>1</v>
      </c>
      <c r="BN75" s="154">
        <f>IF(ISNA(VLOOKUP(N75,DANGERCLP,2,FALSE)),1,VLOOKUP(N75,DANGERCLP,2,FALSE))</f>
        <v>1</v>
      </c>
      <c r="BO75" s="154">
        <f>IF(ISNA(VLOOKUP(O75,DANGERCLP,2,FALSE)),1,VLOOKUP(O75,DANGERCLP,2,FALSE))</f>
        <v>1</v>
      </c>
      <c r="BP75" s="154">
        <f>IF(ISNA(VLOOKUP(P75,VLEPON,2)),1,VLOOKUP(P75,VLEPON,2))</f>
        <v>1</v>
      </c>
      <c r="BQ75" s="155">
        <f>T75/MAXA($T$8:$T$463)</f>
        <v>0</v>
      </c>
      <c r="BR75" s="156">
        <f t="shared" si="42"/>
        <v>11</v>
      </c>
      <c r="BS75" s="156">
        <f t="shared" si="43"/>
        <v>11</v>
      </c>
      <c r="BT75" s="157">
        <f t="shared" si="44"/>
        <v>1</v>
      </c>
      <c r="BU75" s="255">
        <f t="shared" si="58"/>
        <v>1</v>
      </c>
      <c r="BV75" s="252">
        <f>IF(ISNA(VLOOKUP((CONCATENATE(U75,V75)),Fréquencess,3,FALSE)),0,VLOOKUP((CONCATENATE(U75,V75)),Fréquencess,3,FALSE))</f>
        <v>1</v>
      </c>
      <c r="BW75" s="247">
        <f t="shared" si="45"/>
        <v>1</v>
      </c>
      <c r="BX75" s="247">
        <f t="shared" si="64"/>
        <v>1</v>
      </c>
      <c r="BY75" s="247">
        <f>IF(ISNA(VLOOKUP(Q75,score_volatilité,2,FALSE)),0,VLOOKUP(Q75,score_volatilité,2,FALSE))</f>
        <v>1</v>
      </c>
      <c r="BZ75" s="247">
        <f>IF(ISNA(VLOOKUP(X75,score_procédé,2,FALSE)),0,VLOOKUP(X75,score_procédé,2,FALSE))</f>
        <v>0.5</v>
      </c>
      <c r="CA75" s="247">
        <f>IF(ISNA(VLOOKUP(Y75,score_protection,2,FALSE)),0,VLOOKUP(Y75,score_protection,2,FALSE))</f>
        <v>1</v>
      </c>
      <c r="CB75" s="252">
        <f t="shared" si="65"/>
        <v>0.5</v>
      </c>
      <c r="CC75" s="154">
        <f>IF(ISNA(VLOOKUP(L75,DANGERARRETE,10,FALSE)),0,VLOOKUP(L75,DANGERARRETE,10,FALSE))</f>
        <v>0</v>
      </c>
      <c r="CD75" s="154">
        <f>IF(ISNA(VLOOKUP(M75,DANGERARRETE,10,FALSE)),0,VLOOKUP(M75,DANGERARRETE,10,FALSE))</f>
        <v>0</v>
      </c>
      <c r="CE75" s="154">
        <f>IF(ISNA(VLOOKUP(N75,DANGERARRETE,10,FALSE)),0,VLOOKUP(N75,DANGERARRETE,10,FALSE))</f>
        <v>0</v>
      </c>
      <c r="CF75" s="154">
        <f>IF(ISNA(VLOOKUP(O75,DANGERARRETE,10,FALSE)),0,VLOOKUP(O75,DANGERARRETE,10,FALSE))</f>
        <v>0</v>
      </c>
      <c r="CG75" s="154">
        <f t="shared" si="66"/>
        <v>0</v>
      </c>
      <c r="CH75" s="296" t="str">
        <f t="shared" si="69"/>
        <v>NON</v>
      </c>
    </row>
    <row r="76" spans="1:86" s="108" customFormat="1" ht="26.5" customHeight="1" x14ac:dyDescent="0.25">
      <c r="A76" s="77">
        <v>69</v>
      </c>
      <c r="B76" s="105"/>
      <c r="C76" s="105"/>
      <c r="D76" s="106"/>
      <c r="E76" s="106"/>
      <c r="F76" s="107"/>
      <c r="G76" s="114" t="s">
        <v>76</v>
      </c>
      <c r="H76" s="114" t="s">
        <v>76</v>
      </c>
      <c r="I76" s="114" t="s">
        <v>76</v>
      </c>
      <c r="J76" s="114" t="s">
        <v>76</v>
      </c>
      <c r="K76" s="114" t="s">
        <v>9</v>
      </c>
      <c r="L76" s="108" t="s">
        <v>8</v>
      </c>
      <c r="M76" s="108" t="s">
        <v>8</v>
      </c>
      <c r="N76" s="108" t="s">
        <v>8</v>
      </c>
      <c r="O76" s="108" t="s">
        <v>8</v>
      </c>
      <c r="P76" s="225" t="s">
        <v>76</v>
      </c>
      <c r="Q76" s="244" t="s">
        <v>34</v>
      </c>
      <c r="R76" s="259" t="s">
        <v>299</v>
      </c>
      <c r="S76" s="265" t="s">
        <v>300</v>
      </c>
      <c r="T76" s="217">
        <v>0</v>
      </c>
      <c r="U76" s="149" t="s">
        <v>58</v>
      </c>
      <c r="V76" s="149" t="s">
        <v>256</v>
      </c>
      <c r="W76" s="150" t="str">
        <f t="shared" si="41"/>
        <v>&lt; 30 mn</v>
      </c>
      <c r="X76" s="151" t="s">
        <v>31</v>
      </c>
      <c r="Y76" s="229" t="s">
        <v>108</v>
      </c>
      <c r="Z76" s="152">
        <f t="shared" si="46"/>
        <v>0</v>
      </c>
      <c r="AA76" s="152">
        <f t="shared" si="47"/>
        <v>0</v>
      </c>
      <c r="AB76" s="152">
        <f t="shared" si="48"/>
        <v>0</v>
      </c>
      <c r="AC76" s="152">
        <f t="shared" si="49"/>
        <v>0</v>
      </c>
      <c r="AD76" s="152">
        <f t="shared" si="50"/>
        <v>0</v>
      </c>
      <c r="AE76" s="152">
        <f t="shared" si="51"/>
        <v>0</v>
      </c>
      <c r="AF76" s="152">
        <f t="shared" si="52"/>
        <v>0</v>
      </c>
      <c r="AG76" s="152">
        <f t="shared" si="53"/>
        <v>0</v>
      </c>
      <c r="AH76" s="152">
        <f t="shared" si="54"/>
        <v>0</v>
      </c>
      <c r="AI76" s="152">
        <f t="shared" si="55"/>
        <v>0</v>
      </c>
      <c r="AJ76" s="152">
        <f t="shared" si="56"/>
        <v>0</v>
      </c>
      <c r="AK76" s="152">
        <f t="shared" si="57"/>
        <v>0</v>
      </c>
      <c r="AL76" s="263">
        <f t="shared" si="39"/>
        <v>0</v>
      </c>
      <c r="AM76" s="263">
        <f t="shared" si="34"/>
        <v>0</v>
      </c>
      <c r="AN76" s="263">
        <f t="shared" si="40"/>
        <v>0</v>
      </c>
      <c r="AO76" s="251">
        <f t="shared" si="36"/>
        <v>0</v>
      </c>
      <c r="AP76" s="153">
        <f t="shared" si="59"/>
        <v>0</v>
      </c>
      <c r="AQ76" s="153" t="str">
        <f t="shared" si="60"/>
        <v>0</v>
      </c>
      <c r="AR76" s="153" t="str">
        <f t="shared" si="67"/>
        <v>0</v>
      </c>
      <c r="AS76" s="153" t="str">
        <f t="shared" si="68"/>
        <v>0</v>
      </c>
      <c r="AT76" s="247">
        <f t="shared" si="61"/>
        <v>1</v>
      </c>
      <c r="AU76" s="247" t="str">
        <f t="shared" si="62"/>
        <v>Faible</v>
      </c>
      <c r="AV76" s="346" t="str">
        <f t="shared" si="63"/>
        <v>NON</v>
      </c>
      <c r="AW76" s="234" t="str">
        <f>IF(CB76&lt;100,"RISQUE MINIME","RISQUE NON FAIBLE")</f>
        <v>RISQUE MINIME</v>
      </c>
      <c r="AX76" s="231" t="str">
        <f>IF(AO76=0,"NON","OUI")</f>
        <v>NON</v>
      </c>
      <c r="AY76" s="351"/>
      <c r="AZ76" s="352" t="s">
        <v>310</v>
      </c>
      <c r="BA76" s="237" t="str">
        <f>IF(AP76=0,"NON","OUI")</f>
        <v>NON</v>
      </c>
      <c r="BB76" s="351"/>
      <c r="BC76" s="351"/>
      <c r="BD76" s="352" t="s">
        <v>310</v>
      </c>
      <c r="BE76" s="237" t="str">
        <f>IF((AQ76+AR76)=3,"YEUX / INGESTION",IF(AQ76="2","YEUX",IF(AR76="1","INGESTION","NON")))</f>
        <v>NON</v>
      </c>
      <c r="BF76" s="351"/>
      <c r="BG76" s="354" t="s">
        <v>310</v>
      </c>
      <c r="BH76" s="154">
        <f>IF(ISNA(VLOOKUP(L76,CMRCLP,4,FALSE)),0,VLOOKUP(L76,CMRCLP,4))</f>
        <v>0</v>
      </c>
      <c r="BI76" s="154">
        <f>IF(ISNA(VLOOKUP(M76,CMRCLP,4,FALSE)),0,VLOOKUP(M76,CMRCLP,4))</f>
        <v>0</v>
      </c>
      <c r="BJ76" s="154">
        <f>IF(ISNA(VLOOKUP(N76,CMRCLP,4,FALSE)),0,VLOOKUP(N76,CMRCLP,4))</f>
        <v>0</v>
      </c>
      <c r="BK76" s="154">
        <f>IF(ISNA(VLOOKUP(O76,CMRCLP,4,FALSE)),0,VLOOKUP(O76,CMRCLP,4))</f>
        <v>0</v>
      </c>
      <c r="BL76" s="154">
        <f>IF(ISNA(VLOOKUP(L76,DANGERCLP,2,FALSE)),1,VLOOKUP(L76,DANGERCLP,2,FALSE))</f>
        <v>1</v>
      </c>
      <c r="BM76" s="154">
        <f>IF(ISNA(VLOOKUP(M76,DANGERCLP,2,FALSE)),1,VLOOKUP(M76,DANGERCLP,2,FALSE))</f>
        <v>1</v>
      </c>
      <c r="BN76" s="154">
        <f>IF(ISNA(VLOOKUP(N76,DANGERCLP,2,FALSE)),1,VLOOKUP(N76,DANGERCLP,2,FALSE))</f>
        <v>1</v>
      </c>
      <c r="BO76" s="154">
        <f>IF(ISNA(VLOOKUP(O76,DANGERCLP,2,FALSE)),1,VLOOKUP(O76,DANGERCLP,2,FALSE))</f>
        <v>1</v>
      </c>
      <c r="BP76" s="154">
        <f>IF(ISNA(VLOOKUP(P76,VLEPON,2)),1,VLOOKUP(P76,VLEPON,2))</f>
        <v>1</v>
      </c>
      <c r="BQ76" s="155">
        <f>T76/MAXA($T$8:$T$463)</f>
        <v>0</v>
      </c>
      <c r="BR76" s="156">
        <f t="shared" si="42"/>
        <v>11</v>
      </c>
      <c r="BS76" s="156">
        <f t="shared" si="43"/>
        <v>11</v>
      </c>
      <c r="BT76" s="157">
        <f t="shared" si="44"/>
        <v>1</v>
      </c>
      <c r="BU76" s="255">
        <f t="shared" si="58"/>
        <v>1</v>
      </c>
      <c r="BV76" s="252">
        <f>IF(ISNA(VLOOKUP((CONCATENATE(U76,V76)),Fréquencess,3,FALSE)),0,VLOOKUP((CONCATENATE(U76,V76)),Fréquencess,3,FALSE))</f>
        <v>1</v>
      </c>
      <c r="BW76" s="247">
        <f t="shared" si="45"/>
        <v>1</v>
      </c>
      <c r="BX76" s="247">
        <f t="shared" si="64"/>
        <v>1</v>
      </c>
      <c r="BY76" s="247">
        <f>IF(ISNA(VLOOKUP(Q76,score_volatilité,2,FALSE)),0,VLOOKUP(Q76,score_volatilité,2,FALSE))</f>
        <v>1</v>
      </c>
      <c r="BZ76" s="247">
        <f>IF(ISNA(VLOOKUP(X76,score_procédé,2,FALSE)),0,VLOOKUP(X76,score_procédé,2,FALSE))</f>
        <v>0.5</v>
      </c>
      <c r="CA76" s="247">
        <f>IF(ISNA(VLOOKUP(Y76,score_protection,2,FALSE)),0,VLOOKUP(Y76,score_protection,2,FALSE))</f>
        <v>1</v>
      </c>
      <c r="CB76" s="252">
        <f t="shared" si="65"/>
        <v>0.5</v>
      </c>
      <c r="CC76" s="154">
        <f>IF(ISNA(VLOOKUP(L76,DANGERARRETE,10,FALSE)),0,VLOOKUP(L76,DANGERARRETE,10,FALSE))</f>
        <v>0</v>
      </c>
      <c r="CD76" s="154">
        <f>IF(ISNA(VLOOKUP(M76,DANGERARRETE,10,FALSE)),0,VLOOKUP(M76,DANGERARRETE,10,FALSE))</f>
        <v>0</v>
      </c>
      <c r="CE76" s="154">
        <f>IF(ISNA(VLOOKUP(N76,DANGERARRETE,10,FALSE)),0,VLOOKUP(N76,DANGERARRETE,10,FALSE))</f>
        <v>0</v>
      </c>
      <c r="CF76" s="154">
        <f>IF(ISNA(VLOOKUP(O76,DANGERARRETE,10,FALSE)),0,VLOOKUP(O76,DANGERARRETE,10,FALSE))</f>
        <v>0</v>
      </c>
      <c r="CG76" s="154">
        <f t="shared" si="66"/>
        <v>0</v>
      </c>
      <c r="CH76" s="296" t="str">
        <f t="shared" si="69"/>
        <v>NON</v>
      </c>
    </row>
    <row r="77" spans="1:86" s="108" customFormat="1" ht="26.5" customHeight="1" x14ac:dyDescent="0.25">
      <c r="A77" s="77">
        <v>70</v>
      </c>
      <c r="B77" s="105"/>
      <c r="C77" s="105"/>
      <c r="D77" s="106"/>
      <c r="E77" s="106"/>
      <c r="F77" s="107"/>
      <c r="G77" s="114" t="s">
        <v>76</v>
      </c>
      <c r="H77" s="114" t="s">
        <v>76</v>
      </c>
      <c r="I77" s="114" t="s">
        <v>76</v>
      </c>
      <c r="J77" s="114" t="s">
        <v>76</v>
      </c>
      <c r="K77" s="114" t="s">
        <v>9</v>
      </c>
      <c r="L77" s="108" t="s">
        <v>8</v>
      </c>
      <c r="M77" s="108" t="s">
        <v>8</v>
      </c>
      <c r="N77" s="108" t="s">
        <v>8</v>
      </c>
      <c r="O77" s="108" t="s">
        <v>8</v>
      </c>
      <c r="P77" s="225" t="s">
        <v>76</v>
      </c>
      <c r="Q77" s="244" t="s">
        <v>34</v>
      </c>
      <c r="R77" s="259" t="s">
        <v>299</v>
      </c>
      <c r="S77" s="265" t="s">
        <v>300</v>
      </c>
      <c r="T77" s="217">
        <v>0</v>
      </c>
      <c r="U77" s="149" t="s">
        <v>58</v>
      </c>
      <c r="V77" s="149" t="s">
        <v>256</v>
      </c>
      <c r="W77" s="150" t="str">
        <f t="shared" si="41"/>
        <v>&lt; 30 mn</v>
      </c>
      <c r="X77" s="151" t="s">
        <v>31</v>
      </c>
      <c r="Y77" s="229" t="s">
        <v>108</v>
      </c>
      <c r="Z77" s="152">
        <f t="shared" si="46"/>
        <v>0</v>
      </c>
      <c r="AA77" s="152">
        <f t="shared" si="47"/>
        <v>0</v>
      </c>
      <c r="AB77" s="152">
        <f t="shared" si="48"/>
        <v>0</v>
      </c>
      <c r="AC77" s="152">
        <f t="shared" si="49"/>
        <v>0</v>
      </c>
      <c r="AD77" s="152">
        <f t="shared" si="50"/>
        <v>0</v>
      </c>
      <c r="AE77" s="152">
        <f t="shared" si="51"/>
        <v>0</v>
      </c>
      <c r="AF77" s="152">
        <f t="shared" si="52"/>
        <v>0</v>
      </c>
      <c r="AG77" s="152">
        <f t="shared" si="53"/>
        <v>0</v>
      </c>
      <c r="AH77" s="152">
        <f t="shared" si="54"/>
        <v>0</v>
      </c>
      <c r="AI77" s="152">
        <f t="shared" si="55"/>
        <v>0</v>
      </c>
      <c r="AJ77" s="152">
        <f t="shared" si="56"/>
        <v>0</v>
      </c>
      <c r="AK77" s="152">
        <f t="shared" si="57"/>
        <v>0</v>
      </c>
      <c r="AL77" s="263">
        <f t="shared" si="39"/>
        <v>0</v>
      </c>
      <c r="AM77" s="263">
        <f t="shared" si="34"/>
        <v>0</v>
      </c>
      <c r="AN77" s="263">
        <f t="shared" si="40"/>
        <v>0</v>
      </c>
      <c r="AO77" s="251">
        <f t="shared" si="36"/>
        <v>0</v>
      </c>
      <c r="AP77" s="153">
        <f t="shared" si="59"/>
        <v>0</v>
      </c>
      <c r="AQ77" s="153" t="str">
        <f t="shared" si="60"/>
        <v>0</v>
      </c>
      <c r="AR77" s="153" t="str">
        <f t="shared" si="67"/>
        <v>0</v>
      </c>
      <c r="AS77" s="153" t="str">
        <f t="shared" si="68"/>
        <v>0</v>
      </c>
      <c r="AT77" s="247">
        <f t="shared" si="61"/>
        <v>1</v>
      </c>
      <c r="AU77" s="247" t="str">
        <f t="shared" si="62"/>
        <v>Faible</v>
      </c>
      <c r="AV77" s="346" t="str">
        <f t="shared" si="63"/>
        <v>NON</v>
      </c>
      <c r="AW77" s="234" t="str">
        <f>IF(CB77&lt;100,"RISQUE MINIME","RISQUE NON FAIBLE")</f>
        <v>RISQUE MINIME</v>
      </c>
      <c r="AX77" s="231" t="str">
        <f>IF(AO77=0,"NON","OUI")</f>
        <v>NON</v>
      </c>
      <c r="AY77" s="351"/>
      <c r="AZ77" s="352" t="s">
        <v>310</v>
      </c>
      <c r="BA77" s="237" t="str">
        <f>IF(AP77=0,"NON","OUI")</f>
        <v>NON</v>
      </c>
      <c r="BB77" s="351"/>
      <c r="BC77" s="351"/>
      <c r="BD77" s="352" t="s">
        <v>310</v>
      </c>
      <c r="BE77" s="237" t="str">
        <f>IF((AQ77+AR77)=3,"YEUX / INGESTION",IF(AQ77="2","YEUX",IF(AR77="1","INGESTION","NON")))</f>
        <v>NON</v>
      </c>
      <c r="BF77" s="351"/>
      <c r="BG77" s="354" t="s">
        <v>310</v>
      </c>
      <c r="BH77" s="154">
        <f>IF(ISNA(VLOOKUP(L77,CMRCLP,4,FALSE)),0,VLOOKUP(L77,CMRCLP,4))</f>
        <v>0</v>
      </c>
      <c r="BI77" s="154">
        <f>IF(ISNA(VLOOKUP(M77,CMRCLP,4,FALSE)),0,VLOOKUP(M77,CMRCLP,4))</f>
        <v>0</v>
      </c>
      <c r="BJ77" s="154">
        <f>IF(ISNA(VLOOKUP(N77,CMRCLP,4,FALSE)),0,VLOOKUP(N77,CMRCLP,4))</f>
        <v>0</v>
      </c>
      <c r="BK77" s="154">
        <f>IF(ISNA(VLOOKUP(O77,CMRCLP,4,FALSE)),0,VLOOKUP(O77,CMRCLP,4))</f>
        <v>0</v>
      </c>
      <c r="BL77" s="154">
        <f>IF(ISNA(VLOOKUP(L77,DANGERCLP,2,FALSE)),1,VLOOKUP(L77,DANGERCLP,2,FALSE))</f>
        <v>1</v>
      </c>
      <c r="BM77" s="154">
        <f>IF(ISNA(VLOOKUP(M77,DANGERCLP,2,FALSE)),1,VLOOKUP(M77,DANGERCLP,2,FALSE))</f>
        <v>1</v>
      </c>
      <c r="BN77" s="154">
        <f>IF(ISNA(VLOOKUP(N77,DANGERCLP,2,FALSE)),1,VLOOKUP(N77,DANGERCLP,2,FALSE))</f>
        <v>1</v>
      </c>
      <c r="BO77" s="154">
        <f>IF(ISNA(VLOOKUP(O77,DANGERCLP,2,FALSE)),1,VLOOKUP(O77,DANGERCLP,2,FALSE))</f>
        <v>1</v>
      </c>
      <c r="BP77" s="154">
        <f>IF(ISNA(VLOOKUP(P77,VLEPON,2)),1,VLOOKUP(P77,VLEPON,2))</f>
        <v>1</v>
      </c>
      <c r="BQ77" s="155">
        <f>T77/MAXA($T$8:$T$463)</f>
        <v>0</v>
      </c>
      <c r="BR77" s="156">
        <f t="shared" si="42"/>
        <v>11</v>
      </c>
      <c r="BS77" s="156">
        <f t="shared" si="43"/>
        <v>11</v>
      </c>
      <c r="BT77" s="157">
        <f t="shared" si="44"/>
        <v>1</v>
      </c>
      <c r="BU77" s="255">
        <f t="shared" si="58"/>
        <v>1</v>
      </c>
      <c r="BV77" s="252">
        <f>IF(ISNA(VLOOKUP((CONCATENATE(U77,V77)),Fréquencess,3,FALSE)),0,VLOOKUP((CONCATENATE(U77,V77)),Fréquencess,3,FALSE))</f>
        <v>1</v>
      </c>
      <c r="BW77" s="247">
        <f t="shared" si="45"/>
        <v>1</v>
      </c>
      <c r="BX77" s="247">
        <f t="shared" si="64"/>
        <v>1</v>
      </c>
      <c r="BY77" s="247">
        <f>IF(ISNA(VLOOKUP(Q77,score_volatilité,2,FALSE)),0,VLOOKUP(Q77,score_volatilité,2,FALSE))</f>
        <v>1</v>
      </c>
      <c r="BZ77" s="247">
        <f>IF(ISNA(VLOOKUP(X77,score_procédé,2,FALSE)),0,VLOOKUP(X77,score_procédé,2,FALSE))</f>
        <v>0.5</v>
      </c>
      <c r="CA77" s="247">
        <f>IF(ISNA(VLOOKUP(Y77,score_protection,2,FALSE)),0,VLOOKUP(Y77,score_protection,2,FALSE))</f>
        <v>1</v>
      </c>
      <c r="CB77" s="252">
        <f t="shared" si="65"/>
        <v>0.5</v>
      </c>
      <c r="CC77" s="154">
        <f>IF(ISNA(VLOOKUP(L77,DANGERARRETE,10,FALSE)),0,VLOOKUP(L77,DANGERARRETE,10,FALSE))</f>
        <v>0</v>
      </c>
      <c r="CD77" s="154">
        <f>IF(ISNA(VLOOKUP(M77,DANGERARRETE,10,FALSE)),0,VLOOKUP(M77,DANGERARRETE,10,FALSE))</f>
        <v>0</v>
      </c>
      <c r="CE77" s="154">
        <f>IF(ISNA(VLOOKUP(N77,DANGERARRETE,10,FALSE)),0,VLOOKUP(N77,DANGERARRETE,10,FALSE))</f>
        <v>0</v>
      </c>
      <c r="CF77" s="154">
        <f>IF(ISNA(VLOOKUP(O77,DANGERARRETE,10,FALSE)),0,VLOOKUP(O77,DANGERARRETE,10,FALSE))</f>
        <v>0</v>
      </c>
      <c r="CG77" s="154">
        <f t="shared" si="66"/>
        <v>0</v>
      </c>
      <c r="CH77" s="296" t="str">
        <f t="shared" si="69"/>
        <v>NON</v>
      </c>
    </row>
    <row r="78" spans="1:86" s="108" customFormat="1" ht="26.5" customHeight="1" x14ac:dyDescent="0.25">
      <c r="A78" s="77">
        <v>71</v>
      </c>
      <c r="B78" s="105"/>
      <c r="C78" s="105"/>
      <c r="D78" s="106"/>
      <c r="E78" s="106"/>
      <c r="F78" s="107"/>
      <c r="G78" s="114" t="s">
        <v>76</v>
      </c>
      <c r="H78" s="114" t="s">
        <v>76</v>
      </c>
      <c r="I78" s="114" t="s">
        <v>76</v>
      </c>
      <c r="J78" s="114" t="s">
        <v>76</v>
      </c>
      <c r="K78" s="114" t="s">
        <v>9</v>
      </c>
      <c r="L78" s="108" t="s">
        <v>8</v>
      </c>
      <c r="M78" s="108" t="s">
        <v>8</v>
      </c>
      <c r="N78" s="108" t="s">
        <v>8</v>
      </c>
      <c r="O78" s="108" t="s">
        <v>8</v>
      </c>
      <c r="P78" s="225" t="s">
        <v>76</v>
      </c>
      <c r="Q78" s="244" t="s">
        <v>34</v>
      </c>
      <c r="R78" s="259" t="s">
        <v>299</v>
      </c>
      <c r="S78" s="265" t="s">
        <v>300</v>
      </c>
      <c r="T78" s="217">
        <v>0</v>
      </c>
      <c r="U78" s="149" t="s">
        <v>58</v>
      </c>
      <c r="V78" s="149" t="s">
        <v>256</v>
      </c>
      <c r="W78" s="150" t="str">
        <f t="shared" si="41"/>
        <v>&lt; 30 mn</v>
      </c>
      <c r="X78" s="151" t="s">
        <v>31</v>
      </c>
      <c r="Y78" s="229" t="s">
        <v>108</v>
      </c>
      <c r="Z78" s="152">
        <f t="shared" si="46"/>
        <v>0</v>
      </c>
      <c r="AA78" s="152">
        <f t="shared" si="47"/>
        <v>0</v>
      </c>
      <c r="AB78" s="152">
        <f t="shared" si="48"/>
        <v>0</v>
      </c>
      <c r="AC78" s="152">
        <f t="shared" si="49"/>
        <v>0</v>
      </c>
      <c r="AD78" s="152">
        <f t="shared" si="50"/>
        <v>0</v>
      </c>
      <c r="AE78" s="152">
        <f t="shared" si="51"/>
        <v>0</v>
      </c>
      <c r="AF78" s="152">
        <f t="shared" si="52"/>
        <v>0</v>
      </c>
      <c r="AG78" s="152">
        <f t="shared" si="53"/>
        <v>0</v>
      </c>
      <c r="AH78" s="152">
        <f t="shared" si="54"/>
        <v>0</v>
      </c>
      <c r="AI78" s="152">
        <f t="shared" si="55"/>
        <v>0</v>
      </c>
      <c r="AJ78" s="152">
        <f t="shared" si="56"/>
        <v>0</v>
      </c>
      <c r="AK78" s="152">
        <f t="shared" si="57"/>
        <v>0</v>
      </c>
      <c r="AL78" s="263">
        <f t="shared" si="39"/>
        <v>0</v>
      </c>
      <c r="AM78" s="263">
        <f t="shared" si="34"/>
        <v>0</v>
      </c>
      <c r="AN78" s="263">
        <f t="shared" si="40"/>
        <v>0</v>
      </c>
      <c r="AO78" s="251">
        <f t="shared" si="36"/>
        <v>0</v>
      </c>
      <c r="AP78" s="153">
        <f t="shared" si="59"/>
        <v>0</v>
      </c>
      <c r="AQ78" s="153" t="str">
        <f t="shared" si="60"/>
        <v>0</v>
      </c>
      <c r="AR78" s="153" t="str">
        <f t="shared" si="67"/>
        <v>0</v>
      </c>
      <c r="AS78" s="153" t="str">
        <f t="shared" si="68"/>
        <v>0</v>
      </c>
      <c r="AT78" s="247">
        <f t="shared" si="61"/>
        <v>1</v>
      </c>
      <c r="AU78" s="247" t="str">
        <f t="shared" si="62"/>
        <v>Faible</v>
      </c>
      <c r="AV78" s="346" t="str">
        <f t="shared" si="63"/>
        <v>NON</v>
      </c>
      <c r="AW78" s="234" t="str">
        <f>IF(CB78&lt;100,"RISQUE MINIME","RISQUE NON FAIBLE")</f>
        <v>RISQUE MINIME</v>
      </c>
      <c r="AX78" s="231" t="str">
        <f>IF(AO78=0,"NON","OUI")</f>
        <v>NON</v>
      </c>
      <c r="AY78" s="351"/>
      <c r="AZ78" s="352" t="s">
        <v>310</v>
      </c>
      <c r="BA78" s="237" t="str">
        <f>IF(AP78=0,"NON","OUI")</f>
        <v>NON</v>
      </c>
      <c r="BB78" s="351"/>
      <c r="BC78" s="351"/>
      <c r="BD78" s="352" t="s">
        <v>310</v>
      </c>
      <c r="BE78" s="237" t="str">
        <f>IF((AQ78+AR78)=3,"YEUX / INGESTION",IF(AQ78="2","YEUX",IF(AR78="1","INGESTION","NON")))</f>
        <v>NON</v>
      </c>
      <c r="BF78" s="351"/>
      <c r="BG78" s="354" t="s">
        <v>310</v>
      </c>
      <c r="BH78" s="154">
        <f>IF(ISNA(VLOOKUP(L78,CMRCLP,4,FALSE)),0,VLOOKUP(L78,CMRCLP,4))</f>
        <v>0</v>
      </c>
      <c r="BI78" s="154">
        <f>IF(ISNA(VLOOKUP(M78,CMRCLP,4,FALSE)),0,VLOOKUP(M78,CMRCLP,4))</f>
        <v>0</v>
      </c>
      <c r="BJ78" s="154">
        <f>IF(ISNA(VLOOKUP(N78,CMRCLP,4,FALSE)),0,VLOOKUP(N78,CMRCLP,4))</f>
        <v>0</v>
      </c>
      <c r="BK78" s="154">
        <f>IF(ISNA(VLOOKUP(O78,CMRCLP,4,FALSE)),0,VLOOKUP(O78,CMRCLP,4))</f>
        <v>0</v>
      </c>
      <c r="BL78" s="154">
        <f>IF(ISNA(VLOOKUP(L78,DANGERCLP,2,FALSE)),1,VLOOKUP(L78,DANGERCLP,2,FALSE))</f>
        <v>1</v>
      </c>
      <c r="BM78" s="154">
        <f>IF(ISNA(VLOOKUP(M78,DANGERCLP,2,FALSE)),1,VLOOKUP(M78,DANGERCLP,2,FALSE))</f>
        <v>1</v>
      </c>
      <c r="BN78" s="154">
        <f>IF(ISNA(VLOOKUP(N78,DANGERCLP,2,FALSE)),1,VLOOKUP(N78,DANGERCLP,2,FALSE))</f>
        <v>1</v>
      </c>
      <c r="BO78" s="154">
        <f>IF(ISNA(VLOOKUP(O78,DANGERCLP,2,FALSE)),1,VLOOKUP(O78,DANGERCLP,2,FALSE))</f>
        <v>1</v>
      </c>
      <c r="BP78" s="154">
        <f>IF(ISNA(VLOOKUP(P78,VLEPON,2)),1,VLOOKUP(P78,VLEPON,2))</f>
        <v>1</v>
      </c>
      <c r="BQ78" s="155">
        <f>T78/MAXA($T$8:$T$463)</f>
        <v>0</v>
      </c>
      <c r="BR78" s="156">
        <f t="shared" si="42"/>
        <v>11</v>
      </c>
      <c r="BS78" s="156">
        <f t="shared" si="43"/>
        <v>11</v>
      </c>
      <c r="BT78" s="157">
        <f t="shared" si="44"/>
        <v>1</v>
      </c>
      <c r="BU78" s="255">
        <f t="shared" si="58"/>
        <v>1</v>
      </c>
      <c r="BV78" s="252">
        <f>IF(ISNA(VLOOKUP((CONCATENATE(U78,V78)),Fréquencess,3,FALSE)),0,VLOOKUP((CONCATENATE(U78,V78)),Fréquencess,3,FALSE))</f>
        <v>1</v>
      </c>
      <c r="BW78" s="247">
        <f t="shared" si="45"/>
        <v>1</v>
      </c>
      <c r="BX78" s="247">
        <f t="shared" si="64"/>
        <v>1</v>
      </c>
      <c r="BY78" s="247">
        <f>IF(ISNA(VLOOKUP(Q78,score_volatilité,2,FALSE)),0,VLOOKUP(Q78,score_volatilité,2,FALSE))</f>
        <v>1</v>
      </c>
      <c r="BZ78" s="247">
        <f>IF(ISNA(VLOOKUP(X78,score_procédé,2,FALSE)),0,VLOOKUP(X78,score_procédé,2,FALSE))</f>
        <v>0.5</v>
      </c>
      <c r="CA78" s="247">
        <f>IF(ISNA(VLOOKUP(Y78,score_protection,2,FALSE)),0,VLOOKUP(Y78,score_protection,2,FALSE))</f>
        <v>1</v>
      </c>
      <c r="CB78" s="252">
        <f t="shared" si="65"/>
        <v>0.5</v>
      </c>
      <c r="CC78" s="154">
        <f>IF(ISNA(VLOOKUP(L78,DANGERARRETE,10,FALSE)),0,VLOOKUP(L78,DANGERARRETE,10,FALSE))</f>
        <v>0</v>
      </c>
      <c r="CD78" s="154">
        <f>IF(ISNA(VLOOKUP(M78,DANGERARRETE,10,FALSE)),0,VLOOKUP(M78,DANGERARRETE,10,FALSE))</f>
        <v>0</v>
      </c>
      <c r="CE78" s="154">
        <f>IF(ISNA(VLOOKUP(N78,DANGERARRETE,10,FALSE)),0,VLOOKUP(N78,DANGERARRETE,10,FALSE))</f>
        <v>0</v>
      </c>
      <c r="CF78" s="154">
        <f>IF(ISNA(VLOOKUP(O78,DANGERARRETE,10,FALSE)),0,VLOOKUP(O78,DANGERARRETE,10,FALSE))</f>
        <v>0</v>
      </c>
      <c r="CG78" s="154">
        <f t="shared" si="66"/>
        <v>0</v>
      </c>
      <c r="CH78" s="296" t="str">
        <f t="shared" si="69"/>
        <v>NON</v>
      </c>
    </row>
    <row r="79" spans="1:86" s="108" customFormat="1" ht="26.5" customHeight="1" x14ac:dyDescent="0.25">
      <c r="A79" s="77">
        <v>72</v>
      </c>
      <c r="B79" s="105"/>
      <c r="C79" s="105"/>
      <c r="D79" s="106"/>
      <c r="E79" s="106"/>
      <c r="F79" s="107"/>
      <c r="G79" s="114" t="s">
        <v>76</v>
      </c>
      <c r="H79" s="114" t="s">
        <v>76</v>
      </c>
      <c r="I79" s="114" t="s">
        <v>76</v>
      </c>
      <c r="J79" s="114" t="s">
        <v>76</v>
      </c>
      <c r="K79" s="114" t="s">
        <v>9</v>
      </c>
      <c r="L79" s="108" t="s">
        <v>8</v>
      </c>
      <c r="M79" s="108" t="s">
        <v>8</v>
      </c>
      <c r="N79" s="108" t="s">
        <v>8</v>
      </c>
      <c r="O79" s="108" t="s">
        <v>8</v>
      </c>
      <c r="P79" s="225" t="s">
        <v>76</v>
      </c>
      <c r="Q79" s="244" t="s">
        <v>34</v>
      </c>
      <c r="R79" s="259" t="s">
        <v>299</v>
      </c>
      <c r="S79" s="265" t="s">
        <v>300</v>
      </c>
      <c r="T79" s="217">
        <v>0</v>
      </c>
      <c r="U79" s="149" t="s">
        <v>58</v>
      </c>
      <c r="V79" s="149" t="s">
        <v>256</v>
      </c>
      <c r="W79" s="150" t="str">
        <f t="shared" si="41"/>
        <v>&lt; 30 mn</v>
      </c>
      <c r="X79" s="151" t="s">
        <v>31</v>
      </c>
      <c r="Y79" s="229" t="s">
        <v>108</v>
      </c>
      <c r="Z79" s="152">
        <f t="shared" si="46"/>
        <v>0</v>
      </c>
      <c r="AA79" s="152">
        <f t="shared" si="47"/>
        <v>0</v>
      </c>
      <c r="AB79" s="152">
        <f t="shared" si="48"/>
        <v>0</v>
      </c>
      <c r="AC79" s="152">
        <f t="shared" si="49"/>
        <v>0</v>
      </c>
      <c r="AD79" s="152">
        <f t="shared" si="50"/>
        <v>0</v>
      </c>
      <c r="AE79" s="152">
        <f t="shared" si="51"/>
        <v>0</v>
      </c>
      <c r="AF79" s="152">
        <f t="shared" si="52"/>
        <v>0</v>
      </c>
      <c r="AG79" s="152">
        <f t="shared" si="53"/>
        <v>0</v>
      </c>
      <c r="AH79" s="152">
        <f t="shared" si="54"/>
        <v>0</v>
      </c>
      <c r="AI79" s="152">
        <f t="shared" si="55"/>
        <v>0</v>
      </c>
      <c r="AJ79" s="152">
        <f t="shared" si="56"/>
        <v>0</v>
      </c>
      <c r="AK79" s="152">
        <f t="shared" si="57"/>
        <v>0</v>
      </c>
      <c r="AL79" s="263">
        <f t="shared" si="39"/>
        <v>0</v>
      </c>
      <c r="AM79" s="263">
        <f t="shared" si="34"/>
        <v>0</v>
      </c>
      <c r="AN79" s="263">
        <f t="shared" si="40"/>
        <v>0</v>
      </c>
      <c r="AO79" s="251">
        <f t="shared" si="36"/>
        <v>0</v>
      </c>
      <c r="AP79" s="153">
        <f t="shared" si="59"/>
        <v>0</v>
      </c>
      <c r="AQ79" s="153" t="str">
        <f t="shared" si="60"/>
        <v>0</v>
      </c>
      <c r="AR79" s="153" t="str">
        <f t="shared" si="67"/>
        <v>0</v>
      </c>
      <c r="AS79" s="153" t="str">
        <f t="shared" si="68"/>
        <v>0</v>
      </c>
      <c r="AT79" s="247">
        <f t="shared" si="61"/>
        <v>1</v>
      </c>
      <c r="AU79" s="247" t="str">
        <f t="shared" si="62"/>
        <v>Faible</v>
      </c>
      <c r="AV79" s="346" t="str">
        <f t="shared" si="63"/>
        <v>NON</v>
      </c>
      <c r="AW79" s="234" t="str">
        <f>IF(CB79&lt;100,"RISQUE MINIME","RISQUE NON FAIBLE")</f>
        <v>RISQUE MINIME</v>
      </c>
      <c r="AX79" s="231" t="str">
        <f>IF(AO79=0,"NON","OUI")</f>
        <v>NON</v>
      </c>
      <c r="AY79" s="351"/>
      <c r="AZ79" s="352" t="s">
        <v>310</v>
      </c>
      <c r="BA79" s="237" t="str">
        <f>IF(AP79=0,"NON","OUI")</f>
        <v>NON</v>
      </c>
      <c r="BB79" s="351"/>
      <c r="BC79" s="351"/>
      <c r="BD79" s="352" t="s">
        <v>310</v>
      </c>
      <c r="BE79" s="237" t="str">
        <f>IF((AQ79+AR79)=3,"YEUX / INGESTION",IF(AQ79="2","YEUX",IF(AR79="1","INGESTION","NON")))</f>
        <v>NON</v>
      </c>
      <c r="BF79" s="351"/>
      <c r="BG79" s="354" t="s">
        <v>310</v>
      </c>
      <c r="BH79" s="154">
        <f>IF(ISNA(VLOOKUP(L79,CMRCLP,4,FALSE)),0,VLOOKUP(L79,CMRCLP,4))</f>
        <v>0</v>
      </c>
      <c r="BI79" s="154">
        <f>IF(ISNA(VLOOKUP(M79,CMRCLP,4,FALSE)),0,VLOOKUP(M79,CMRCLP,4))</f>
        <v>0</v>
      </c>
      <c r="BJ79" s="154">
        <f>IF(ISNA(VLOOKUP(N79,CMRCLP,4,FALSE)),0,VLOOKUP(N79,CMRCLP,4))</f>
        <v>0</v>
      </c>
      <c r="BK79" s="154">
        <f>IF(ISNA(VLOOKUP(O79,CMRCLP,4,FALSE)),0,VLOOKUP(O79,CMRCLP,4))</f>
        <v>0</v>
      </c>
      <c r="BL79" s="154">
        <f>IF(ISNA(VLOOKUP(L79,DANGERCLP,2,FALSE)),1,VLOOKUP(L79,DANGERCLP,2,FALSE))</f>
        <v>1</v>
      </c>
      <c r="BM79" s="154">
        <f>IF(ISNA(VLOOKUP(M79,DANGERCLP,2,FALSE)),1,VLOOKUP(M79,DANGERCLP,2,FALSE))</f>
        <v>1</v>
      </c>
      <c r="BN79" s="154">
        <f>IF(ISNA(VLOOKUP(N79,DANGERCLP,2,FALSE)),1,VLOOKUP(N79,DANGERCLP,2,FALSE))</f>
        <v>1</v>
      </c>
      <c r="BO79" s="154">
        <f>IF(ISNA(VLOOKUP(O79,DANGERCLP,2,FALSE)),1,VLOOKUP(O79,DANGERCLP,2,FALSE))</f>
        <v>1</v>
      </c>
      <c r="BP79" s="154">
        <f>IF(ISNA(VLOOKUP(P79,VLEPON,2)),1,VLOOKUP(P79,VLEPON,2))</f>
        <v>1</v>
      </c>
      <c r="BQ79" s="155">
        <f>T79/MAXA($T$8:$T$463)</f>
        <v>0</v>
      </c>
      <c r="BR79" s="156">
        <f t="shared" si="42"/>
        <v>11</v>
      </c>
      <c r="BS79" s="156">
        <f t="shared" si="43"/>
        <v>11</v>
      </c>
      <c r="BT79" s="157">
        <f t="shared" si="44"/>
        <v>1</v>
      </c>
      <c r="BU79" s="255">
        <f t="shared" si="58"/>
        <v>1</v>
      </c>
      <c r="BV79" s="252">
        <f>IF(ISNA(VLOOKUP((CONCATENATE(U79,V79)),Fréquencess,3,FALSE)),0,VLOOKUP((CONCATENATE(U79,V79)),Fréquencess,3,FALSE))</f>
        <v>1</v>
      </c>
      <c r="BW79" s="247">
        <f t="shared" si="45"/>
        <v>1</v>
      </c>
      <c r="BX79" s="247">
        <f t="shared" si="64"/>
        <v>1</v>
      </c>
      <c r="BY79" s="247">
        <f>IF(ISNA(VLOOKUP(Q79,score_volatilité,2,FALSE)),0,VLOOKUP(Q79,score_volatilité,2,FALSE))</f>
        <v>1</v>
      </c>
      <c r="BZ79" s="247">
        <f>IF(ISNA(VLOOKUP(X79,score_procédé,2,FALSE)),0,VLOOKUP(X79,score_procédé,2,FALSE))</f>
        <v>0.5</v>
      </c>
      <c r="CA79" s="247">
        <f>IF(ISNA(VLOOKUP(Y79,score_protection,2,FALSE)),0,VLOOKUP(Y79,score_protection,2,FALSE))</f>
        <v>1</v>
      </c>
      <c r="CB79" s="252">
        <f t="shared" si="65"/>
        <v>0.5</v>
      </c>
      <c r="CC79" s="154">
        <f>IF(ISNA(VLOOKUP(L79,DANGERARRETE,10,FALSE)),0,VLOOKUP(L79,DANGERARRETE,10,FALSE))</f>
        <v>0</v>
      </c>
      <c r="CD79" s="154">
        <f>IF(ISNA(VLOOKUP(M79,DANGERARRETE,10,FALSE)),0,VLOOKUP(M79,DANGERARRETE,10,FALSE))</f>
        <v>0</v>
      </c>
      <c r="CE79" s="154">
        <f>IF(ISNA(VLOOKUP(N79,DANGERARRETE,10,FALSE)),0,VLOOKUP(N79,DANGERARRETE,10,FALSE))</f>
        <v>0</v>
      </c>
      <c r="CF79" s="154">
        <f>IF(ISNA(VLOOKUP(O79,DANGERARRETE,10,FALSE)),0,VLOOKUP(O79,DANGERARRETE,10,FALSE))</f>
        <v>0</v>
      </c>
      <c r="CG79" s="154">
        <f t="shared" si="66"/>
        <v>0</v>
      </c>
      <c r="CH79" s="296" t="str">
        <f t="shared" si="69"/>
        <v>NON</v>
      </c>
    </row>
    <row r="80" spans="1:86" s="108" customFormat="1" ht="26.5" customHeight="1" x14ac:dyDescent="0.25">
      <c r="A80" s="77">
        <v>73</v>
      </c>
      <c r="B80" s="105"/>
      <c r="C80" s="105"/>
      <c r="D80" s="106"/>
      <c r="E80" s="106"/>
      <c r="F80" s="107"/>
      <c r="G80" s="114" t="s">
        <v>76</v>
      </c>
      <c r="H80" s="114" t="s">
        <v>76</v>
      </c>
      <c r="I80" s="114" t="s">
        <v>76</v>
      </c>
      <c r="J80" s="114" t="s">
        <v>76</v>
      </c>
      <c r="K80" s="114" t="s">
        <v>9</v>
      </c>
      <c r="L80" s="108" t="s">
        <v>8</v>
      </c>
      <c r="M80" s="108" t="s">
        <v>8</v>
      </c>
      <c r="N80" s="108" t="s">
        <v>8</v>
      </c>
      <c r="O80" s="108" t="s">
        <v>8</v>
      </c>
      <c r="P80" s="225" t="s">
        <v>76</v>
      </c>
      <c r="Q80" s="244" t="s">
        <v>34</v>
      </c>
      <c r="R80" s="259" t="s">
        <v>299</v>
      </c>
      <c r="S80" s="265" t="s">
        <v>300</v>
      </c>
      <c r="T80" s="217">
        <v>0</v>
      </c>
      <c r="U80" s="149" t="s">
        <v>58</v>
      </c>
      <c r="V80" s="149" t="s">
        <v>256</v>
      </c>
      <c r="W80" s="150" t="str">
        <f t="shared" si="41"/>
        <v>&lt; 30 mn</v>
      </c>
      <c r="X80" s="151" t="s">
        <v>31</v>
      </c>
      <c r="Y80" s="229" t="s">
        <v>108</v>
      </c>
      <c r="Z80" s="152">
        <f t="shared" si="46"/>
        <v>0</v>
      </c>
      <c r="AA80" s="152">
        <f t="shared" si="47"/>
        <v>0</v>
      </c>
      <c r="AB80" s="152">
        <f t="shared" si="48"/>
        <v>0</v>
      </c>
      <c r="AC80" s="152">
        <f t="shared" si="49"/>
        <v>0</v>
      </c>
      <c r="AD80" s="152">
        <f t="shared" si="50"/>
        <v>0</v>
      </c>
      <c r="AE80" s="152">
        <f t="shared" si="51"/>
        <v>0</v>
      </c>
      <c r="AF80" s="152">
        <f t="shared" si="52"/>
        <v>0</v>
      </c>
      <c r="AG80" s="152">
        <f t="shared" si="53"/>
        <v>0</v>
      </c>
      <c r="AH80" s="152">
        <f t="shared" si="54"/>
        <v>0</v>
      </c>
      <c r="AI80" s="152">
        <f t="shared" si="55"/>
        <v>0</v>
      </c>
      <c r="AJ80" s="152">
        <f t="shared" si="56"/>
        <v>0</v>
      </c>
      <c r="AK80" s="152">
        <f t="shared" si="57"/>
        <v>0</v>
      </c>
      <c r="AL80" s="263">
        <f t="shared" si="39"/>
        <v>0</v>
      </c>
      <c r="AM80" s="263">
        <f t="shared" si="34"/>
        <v>0</v>
      </c>
      <c r="AN80" s="263">
        <f t="shared" si="40"/>
        <v>0</v>
      </c>
      <c r="AO80" s="251">
        <f t="shared" si="36"/>
        <v>0</v>
      </c>
      <c r="AP80" s="153">
        <f t="shared" si="59"/>
        <v>0</v>
      </c>
      <c r="AQ80" s="153" t="str">
        <f t="shared" si="60"/>
        <v>0</v>
      </c>
      <c r="AR80" s="153" t="str">
        <f t="shared" si="67"/>
        <v>0</v>
      </c>
      <c r="AS80" s="153" t="str">
        <f t="shared" si="68"/>
        <v>0</v>
      </c>
      <c r="AT80" s="247">
        <f t="shared" si="61"/>
        <v>1</v>
      </c>
      <c r="AU80" s="247" t="str">
        <f t="shared" si="62"/>
        <v>Faible</v>
      </c>
      <c r="AV80" s="346" t="str">
        <f t="shared" si="63"/>
        <v>NON</v>
      </c>
      <c r="AW80" s="234" t="str">
        <f>IF(CB80&lt;100,"RISQUE MINIME","RISQUE NON FAIBLE")</f>
        <v>RISQUE MINIME</v>
      </c>
      <c r="AX80" s="231" t="str">
        <f>IF(AO80=0,"NON","OUI")</f>
        <v>NON</v>
      </c>
      <c r="AY80" s="351"/>
      <c r="AZ80" s="352" t="s">
        <v>310</v>
      </c>
      <c r="BA80" s="237" t="str">
        <f>IF(AP80=0,"NON","OUI")</f>
        <v>NON</v>
      </c>
      <c r="BB80" s="351"/>
      <c r="BC80" s="351"/>
      <c r="BD80" s="352" t="s">
        <v>310</v>
      </c>
      <c r="BE80" s="237" t="str">
        <f>IF((AQ80+AR80)=3,"YEUX / INGESTION",IF(AQ80="2","YEUX",IF(AR80="1","INGESTION","NON")))</f>
        <v>NON</v>
      </c>
      <c r="BF80" s="351"/>
      <c r="BG80" s="354" t="s">
        <v>310</v>
      </c>
      <c r="BH80" s="154">
        <f>IF(ISNA(VLOOKUP(L80,CMRCLP,4,FALSE)),0,VLOOKUP(L80,CMRCLP,4))</f>
        <v>0</v>
      </c>
      <c r="BI80" s="154">
        <f>IF(ISNA(VLOOKUP(M80,CMRCLP,4,FALSE)),0,VLOOKUP(M80,CMRCLP,4))</f>
        <v>0</v>
      </c>
      <c r="BJ80" s="154">
        <f>IF(ISNA(VLOOKUP(N80,CMRCLP,4,FALSE)),0,VLOOKUP(N80,CMRCLP,4))</f>
        <v>0</v>
      </c>
      <c r="BK80" s="154">
        <f>IF(ISNA(VLOOKUP(O80,CMRCLP,4,FALSE)),0,VLOOKUP(O80,CMRCLP,4))</f>
        <v>0</v>
      </c>
      <c r="BL80" s="154">
        <f>IF(ISNA(VLOOKUP(L80,DANGERCLP,2,FALSE)),1,VLOOKUP(L80,DANGERCLP,2,FALSE))</f>
        <v>1</v>
      </c>
      <c r="BM80" s="154">
        <f>IF(ISNA(VLOOKUP(M80,DANGERCLP,2,FALSE)),1,VLOOKUP(M80,DANGERCLP,2,FALSE))</f>
        <v>1</v>
      </c>
      <c r="BN80" s="154">
        <f>IF(ISNA(VLOOKUP(N80,DANGERCLP,2,FALSE)),1,VLOOKUP(N80,DANGERCLP,2,FALSE))</f>
        <v>1</v>
      </c>
      <c r="BO80" s="154">
        <f>IF(ISNA(VLOOKUP(O80,DANGERCLP,2,FALSE)),1,VLOOKUP(O80,DANGERCLP,2,FALSE))</f>
        <v>1</v>
      </c>
      <c r="BP80" s="154">
        <f>IF(ISNA(VLOOKUP(P80,VLEPON,2)),1,VLOOKUP(P80,VLEPON,2))</f>
        <v>1</v>
      </c>
      <c r="BQ80" s="155">
        <f>T80/MAXA($T$8:$T$463)</f>
        <v>0</v>
      </c>
      <c r="BR80" s="156">
        <f t="shared" si="42"/>
        <v>11</v>
      </c>
      <c r="BS80" s="156">
        <f t="shared" si="43"/>
        <v>11</v>
      </c>
      <c r="BT80" s="157">
        <f t="shared" si="44"/>
        <v>1</v>
      </c>
      <c r="BU80" s="255">
        <f t="shared" si="58"/>
        <v>1</v>
      </c>
      <c r="BV80" s="252">
        <f>IF(ISNA(VLOOKUP((CONCATENATE(U80,V80)),Fréquencess,3,FALSE)),0,VLOOKUP((CONCATENATE(U80,V80)),Fréquencess,3,FALSE))</f>
        <v>1</v>
      </c>
      <c r="BW80" s="247">
        <f t="shared" si="45"/>
        <v>1</v>
      </c>
      <c r="BX80" s="247">
        <f t="shared" si="64"/>
        <v>1</v>
      </c>
      <c r="BY80" s="247">
        <f>IF(ISNA(VLOOKUP(Q80,score_volatilité,2,FALSE)),0,VLOOKUP(Q80,score_volatilité,2,FALSE))</f>
        <v>1</v>
      </c>
      <c r="BZ80" s="247">
        <f>IF(ISNA(VLOOKUP(X80,score_procédé,2,FALSE)),0,VLOOKUP(X80,score_procédé,2,FALSE))</f>
        <v>0.5</v>
      </c>
      <c r="CA80" s="247">
        <f>IF(ISNA(VLOOKUP(Y80,score_protection,2,FALSE)),0,VLOOKUP(Y80,score_protection,2,FALSE))</f>
        <v>1</v>
      </c>
      <c r="CB80" s="252">
        <f t="shared" si="65"/>
        <v>0.5</v>
      </c>
      <c r="CC80" s="154">
        <f>IF(ISNA(VLOOKUP(L80,DANGERARRETE,10,FALSE)),0,VLOOKUP(L80,DANGERARRETE,10,FALSE))</f>
        <v>0</v>
      </c>
      <c r="CD80" s="154">
        <f>IF(ISNA(VLOOKUP(M80,DANGERARRETE,10,FALSE)),0,VLOOKUP(M80,DANGERARRETE,10,FALSE))</f>
        <v>0</v>
      </c>
      <c r="CE80" s="154">
        <f>IF(ISNA(VLOOKUP(N80,DANGERARRETE,10,FALSE)),0,VLOOKUP(N80,DANGERARRETE,10,FALSE))</f>
        <v>0</v>
      </c>
      <c r="CF80" s="154">
        <f>IF(ISNA(VLOOKUP(O80,DANGERARRETE,10,FALSE)),0,VLOOKUP(O80,DANGERARRETE,10,FALSE))</f>
        <v>0</v>
      </c>
      <c r="CG80" s="154">
        <f t="shared" si="66"/>
        <v>0</v>
      </c>
      <c r="CH80" s="296" t="str">
        <f t="shared" si="69"/>
        <v>NON</v>
      </c>
    </row>
    <row r="81" spans="1:86" s="108" customFormat="1" ht="26.5" customHeight="1" x14ac:dyDescent="0.25">
      <c r="A81" s="77">
        <v>74</v>
      </c>
      <c r="B81" s="105"/>
      <c r="C81" s="105"/>
      <c r="D81" s="106"/>
      <c r="E81" s="106"/>
      <c r="F81" s="107"/>
      <c r="G81" s="114" t="s">
        <v>76</v>
      </c>
      <c r="H81" s="114" t="s">
        <v>76</v>
      </c>
      <c r="I81" s="114" t="s">
        <v>76</v>
      </c>
      <c r="J81" s="114" t="s">
        <v>76</v>
      </c>
      <c r="K81" s="114" t="s">
        <v>9</v>
      </c>
      <c r="L81" s="108" t="s">
        <v>8</v>
      </c>
      <c r="M81" s="108" t="s">
        <v>8</v>
      </c>
      <c r="N81" s="108" t="s">
        <v>8</v>
      </c>
      <c r="O81" s="108" t="s">
        <v>8</v>
      </c>
      <c r="P81" s="225" t="s">
        <v>76</v>
      </c>
      <c r="Q81" s="244" t="s">
        <v>34</v>
      </c>
      <c r="R81" s="259" t="s">
        <v>299</v>
      </c>
      <c r="S81" s="265" t="s">
        <v>300</v>
      </c>
      <c r="T81" s="217">
        <v>0</v>
      </c>
      <c r="U81" s="149" t="s">
        <v>58</v>
      </c>
      <c r="V81" s="149" t="s">
        <v>256</v>
      </c>
      <c r="W81" s="150" t="str">
        <f t="shared" si="41"/>
        <v>&lt; 30 mn</v>
      </c>
      <c r="X81" s="151" t="s">
        <v>31</v>
      </c>
      <c r="Y81" s="229" t="s">
        <v>108</v>
      </c>
      <c r="Z81" s="152">
        <f t="shared" si="46"/>
        <v>0</v>
      </c>
      <c r="AA81" s="152">
        <f t="shared" si="47"/>
        <v>0</v>
      </c>
      <c r="AB81" s="152">
        <f t="shared" si="48"/>
        <v>0</v>
      </c>
      <c r="AC81" s="152">
        <f t="shared" si="49"/>
        <v>0</v>
      </c>
      <c r="AD81" s="152">
        <f t="shared" si="50"/>
        <v>0</v>
      </c>
      <c r="AE81" s="152">
        <f t="shared" si="51"/>
        <v>0</v>
      </c>
      <c r="AF81" s="152">
        <f t="shared" si="52"/>
        <v>0</v>
      </c>
      <c r="AG81" s="152">
        <f t="shared" si="53"/>
        <v>0</v>
      </c>
      <c r="AH81" s="152">
        <f t="shared" si="54"/>
        <v>0</v>
      </c>
      <c r="AI81" s="152">
        <f t="shared" si="55"/>
        <v>0</v>
      </c>
      <c r="AJ81" s="152">
        <f t="shared" si="56"/>
        <v>0</v>
      </c>
      <c r="AK81" s="152">
        <f t="shared" si="57"/>
        <v>0</v>
      </c>
      <c r="AL81" s="263">
        <f t="shared" si="39"/>
        <v>0</v>
      </c>
      <c r="AM81" s="263">
        <f t="shared" si="34"/>
        <v>0</v>
      </c>
      <c r="AN81" s="263">
        <f t="shared" si="40"/>
        <v>0</v>
      </c>
      <c r="AO81" s="251">
        <f t="shared" si="36"/>
        <v>0</v>
      </c>
      <c r="AP81" s="153">
        <f t="shared" si="59"/>
        <v>0</v>
      </c>
      <c r="AQ81" s="153" t="str">
        <f t="shared" si="60"/>
        <v>0</v>
      </c>
      <c r="AR81" s="153" t="str">
        <f t="shared" si="67"/>
        <v>0</v>
      </c>
      <c r="AS81" s="153" t="str">
        <f t="shared" si="68"/>
        <v>0</v>
      </c>
      <c r="AT81" s="247">
        <f t="shared" si="61"/>
        <v>1</v>
      </c>
      <c r="AU81" s="247" t="str">
        <f t="shared" si="62"/>
        <v>Faible</v>
      </c>
      <c r="AV81" s="346" t="str">
        <f t="shared" si="63"/>
        <v>NON</v>
      </c>
      <c r="AW81" s="234" t="str">
        <f>IF(CB81&lt;100,"RISQUE MINIME","RISQUE NON FAIBLE")</f>
        <v>RISQUE MINIME</v>
      </c>
      <c r="AX81" s="231" t="str">
        <f>IF(AO81=0,"NON","OUI")</f>
        <v>NON</v>
      </c>
      <c r="AY81" s="351"/>
      <c r="AZ81" s="352" t="s">
        <v>310</v>
      </c>
      <c r="BA81" s="237" t="str">
        <f>IF(AP81=0,"NON","OUI")</f>
        <v>NON</v>
      </c>
      <c r="BB81" s="351"/>
      <c r="BC81" s="351"/>
      <c r="BD81" s="352" t="s">
        <v>310</v>
      </c>
      <c r="BE81" s="237" t="str">
        <f>IF((AQ81+AR81)=3,"YEUX / INGESTION",IF(AQ81="2","YEUX",IF(AR81="1","INGESTION","NON")))</f>
        <v>NON</v>
      </c>
      <c r="BF81" s="351"/>
      <c r="BG81" s="354" t="s">
        <v>310</v>
      </c>
      <c r="BH81" s="154">
        <f>IF(ISNA(VLOOKUP(L81,CMRCLP,4,FALSE)),0,VLOOKUP(L81,CMRCLP,4))</f>
        <v>0</v>
      </c>
      <c r="BI81" s="154">
        <f>IF(ISNA(VLOOKUP(M81,CMRCLP,4,FALSE)),0,VLOOKUP(M81,CMRCLP,4))</f>
        <v>0</v>
      </c>
      <c r="BJ81" s="154">
        <f>IF(ISNA(VLOOKUP(N81,CMRCLP,4,FALSE)),0,VLOOKUP(N81,CMRCLP,4))</f>
        <v>0</v>
      </c>
      <c r="BK81" s="154">
        <f>IF(ISNA(VLOOKUP(O81,CMRCLP,4,FALSE)),0,VLOOKUP(O81,CMRCLP,4))</f>
        <v>0</v>
      </c>
      <c r="BL81" s="154">
        <f>IF(ISNA(VLOOKUP(L81,DANGERCLP,2,FALSE)),1,VLOOKUP(L81,DANGERCLP,2,FALSE))</f>
        <v>1</v>
      </c>
      <c r="BM81" s="154">
        <f>IF(ISNA(VLOOKUP(M81,DANGERCLP,2,FALSE)),1,VLOOKUP(M81,DANGERCLP,2,FALSE))</f>
        <v>1</v>
      </c>
      <c r="BN81" s="154">
        <f>IF(ISNA(VLOOKUP(N81,DANGERCLP,2,FALSE)),1,VLOOKUP(N81,DANGERCLP,2,FALSE))</f>
        <v>1</v>
      </c>
      <c r="BO81" s="154">
        <f>IF(ISNA(VLOOKUP(O81,DANGERCLP,2,FALSE)),1,VLOOKUP(O81,DANGERCLP,2,FALSE))</f>
        <v>1</v>
      </c>
      <c r="BP81" s="154">
        <f>IF(ISNA(VLOOKUP(P81,VLEPON,2)),1,VLOOKUP(P81,VLEPON,2))</f>
        <v>1</v>
      </c>
      <c r="BQ81" s="155">
        <f>T81/MAXA($T$8:$T$463)</f>
        <v>0</v>
      </c>
      <c r="BR81" s="156">
        <f t="shared" si="42"/>
        <v>11</v>
      </c>
      <c r="BS81" s="156">
        <f t="shared" si="43"/>
        <v>11</v>
      </c>
      <c r="BT81" s="157">
        <f t="shared" si="44"/>
        <v>1</v>
      </c>
      <c r="BU81" s="255">
        <f t="shared" si="58"/>
        <v>1</v>
      </c>
      <c r="BV81" s="252">
        <f>IF(ISNA(VLOOKUP((CONCATENATE(U81,V81)),Fréquencess,3,FALSE)),0,VLOOKUP((CONCATENATE(U81,V81)),Fréquencess,3,FALSE))</f>
        <v>1</v>
      </c>
      <c r="BW81" s="247">
        <f t="shared" si="45"/>
        <v>1</v>
      </c>
      <c r="BX81" s="247">
        <f t="shared" si="64"/>
        <v>1</v>
      </c>
      <c r="BY81" s="247">
        <f>IF(ISNA(VLOOKUP(Q81,score_volatilité,2,FALSE)),0,VLOOKUP(Q81,score_volatilité,2,FALSE))</f>
        <v>1</v>
      </c>
      <c r="BZ81" s="247">
        <f>IF(ISNA(VLOOKUP(X81,score_procédé,2,FALSE)),0,VLOOKUP(X81,score_procédé,2,FALSE))</f>
        <v>0.5</v>
      </c>
      <c r="CA81" s="247">
        <f>IF(ISNA(VLOOKUP(Y81,score_protection,2,FALSE)),0,VLOOKUP(Y81,score_protection,2,FALSE))</f>
        <v>1</v>
      </c>
      <c r="CB81" s="252">
        <f t="shared" si="65"/>
        <v>0.5</v>
      </c>
      <c r="CC81" s="154">
        <f>IF(ISNA(VLOOKUP(L81,DANGERARRETE,10,FALSE)),0,VLOOKUP(L81,DANGERARRETE,10,FALSE))</f>
        <v>0</v>
      </c>
      <c r="CD81" s="154">
        <f>IF(ISNA(VLOOKUP(M81,DANGERARRETE,10,FALSE)),0,VLOOKUP(M81,DANGERARRETE,10,FALSE))</f>
        <v>0</v>
      </c>
      <c r="CE81" s="154">
        <f>IF(ISNA(VLOOKUP(N81,DANGERARRETE,10,FALSE)),0,VLOOKUP(N81,DANGERARRETE,10,FALSE))</f>
        <v>0</v>
      </c>
      <c r="CF81" s="154">
        <f>IF(ISNA(VLOOKUP(O81,DANGERARRETE,10,FALSE)),0,VLOOKUP(O81,DANGERARRETE,10,FALSE))</f>
        <v>0</v>
      </c>
      <c r="CG81" s="154">
        <f t="shared" si="66"/>
        <v>0</v>
      </c>
      <c r="CH81" s="296" t="str">
        <f t="shared" si="69"/>
        <v>NON</v>
      </c>
    </row>
    <row r="82" spans="1:86" s="108" customFormat="1" ht="26.5" customHeight="1" x14ac:dyDescent="0.25">
      <c r="A82" s="77">
        <v>75</v>
      </c>
      <c r="B82" s="105"/>
      <c r="C82" s="105"/>
      <c r="D82" s="106"/>
      <c r="E82" s="106"/>
      <c r="F82" s="107"/>
      <c r="G82" s="114" t="s">
        <v>76</v>
      </c>
      <c r="H82" s="114" t="s">
        <v>76</v>
      </c>
      <c r="I82" s="114" t="s">
        <v>76</v>
      </c>
      <c r="J82" s="114" t="s">
        <v>76</v>
      </c>
      <c r="K82" s="114" t="s">
        <v>9</v>
      </c>
      <c r="L82" s="108" t="s">
        <v>8</v>
      </c>
      <c r="M82" s="108" t="s">
        <v>8</v>
      </c>
      <c r="N82" s="108" t="s">
        <v>8</v>
      </c>
      <c r="O82" s="108" t="s">
        <v>8</v>
      </c>
      <c r="P82" s="225" t="s">
        <v>76</v>
      </c>
      <c r="Q82" s="244" t="s">
        <v>34</v>
      </c>
      <c r="R82" s="259" t="s">
        <v>299</v>
      </c>
      <c r="S82" s="265" t="s">
        <v>300</v>
      </c>
      <c r="T82" s="217">
        <v>0</v>
      </c>
      <c r="U82" s="149" t="s">
        <v>58</v>
      </c>
      <c r="V82" s="149" t="s">
        <v>256</v>
      </c>
      <c r="W82" s="150" t="str">
        <f t="shared" si="41"/>
        <v>&lt; 30 mn</v>
      </c>
      <c r="X82" s="151" t="s">
        <v>31</v>
      </c>
      <c r="Y82" s="229" t="s">
        <v>108</v>
      </c>
      <c r="Z82" s="152">
        <f t="shared" si="46"/>
        <v>0</v>
      </c>
      <c r="AA82" s="152">
        <f t="shared" si="47"/>
        <v>0</v>
      </c>
      <c r="AB82" s="152">
        <f t="shared" si="48"/>
        <v>0</v>
      </c>
      <c r="AC82" s="152">
        <f t="shared" si="49"/>
        <v>0</v>
      </c>
      <c r="AD82" s="152">
        <f t="shared" si="50"/>
        <v>0</v>
      </c>
      <c r="AE82" s="152">
        <f t="shared" si="51"/>
        <v>0</v>
      </c>
      <c r="AF82" s="152">
        <f t="shared" si="52"/>
        <v>0</v>
      </c>
      <c r="AG82" s="152">
        <f t="shared" si="53"/>
        <v>0</v>
      </c>
      <c r="AH82" s="152">
        <f t="shared" si="54"/>
        <v>0</v>
      </c>
      <c r="AI82" s="152">
        <f t="shared" si="55"/>
        <v>0</v>
      </c>
      <c r="AJ82" s="152">
        <f t="shared" si="56"/>
        <v>0</v>
      </c>
      <c r="AK82" s="152">
        <f t="shared" si="57"/>
        <v>0</v>
      </c>
      <c r="AL82" s="263">
        <f t="shared" si="39"/>
        <v>0</v>
      </c>
      <c r="AM82" s="263">
        <f t="shared" ref="AM82:AM216" si="70">IF(R82&lt;50,1,0)</f>
        <v>0</v>
      </c>
      <c r="AN82" s="263">
        <f t="shared" si="40"/>
        <v>0</v>
      </c>
      <c r="AO82" s="251">
        <f t="shared" ref="AO82:AO216" si="71">SUM(Z82,AC82,AF82,AI82,AL82:AN82)</f>
        <v>0</v>
      </c>
      <c r="AP82" s="153">
        <f t="shared" si="59"/>
        <v>0</v>
      </c>
      <c r="AQ82" s="153" t="str">
        <f t="shared" si="60"/>
        <v>0</v>
      </c>
      <c r="AR82" s="153" t="str">
        <f t="shared" si="67"/>
        <v>0</v>
      </c>
      <c r="AS82" s="153" t="str">
        <f t="shared" si="68"/>
        <v>0</v>
      </c>
      <c r="AT82" s="247">
        <f t="shared" si="61"/>
        <v>1</v>
      </c>
      <c r="AU82" s="247" t="str">
        <f t="shared" si="62"/>
        <v>Faible</v>
      </c>
      <c r="AV82" s="346" t="str">
        <f t="shared" si="63"/>
        <v>NON</v>
      </c>
      <c r="AW82" s="234" t="str">
        <f>IF(CB82&lt;100,"RISQUE MINIME","RISQUE NON FAIBLE")</f>
        <v>RISQUE MINIME</v>
      </c>
      <c r="AX82" s="231" t="str">
        <f>IF(AO82=0,"NON","OUI")</f>
        <v>NON</v>
      </c>
      <c r="AY82" s="351"/>
      <c r="AZ82" s="352" t="s">
        <v>310</v>
      </c>
      <c r="BA82" s="237" t="str">
        <f>IF(AP82=0,"NON","OUI")</f>
        <v>NON</v>
      </c>
      <c r="BB82" s="351"/>
      <c r="BC82" s="351"/>
      <c r="BD82" s="352" t="s">
        <v>310</v>
      </c>
      <c r="BE82" s="237" t="str">
        <f>IF((AQ82+AR82)=3,"YEUX / INGESTION",IF(AQ82="2","YEUX",IF(AR82="1","INGESTION","NON")))</f>
        <v>NON</v>
      </c>
      <c r="BF82" s="351"/>
      <c r="BG82" s="354" t="s">
        <v>310</v>
      </c>
      <c r="BH82" s="154">
        <f>IF(ISNA(VLOOKUP(L82,CMRCLP,4,FALSE)),0,VLOOKUP(L82,CMRCLP,4))</f>
        <v>0</v>
      </c>
      <c r="BI82" s="154">
        <f>IF(ISNA(VLOOKUP(M82,CMRCLP,4,FALSE)),0,VLOOKUP(M82,CMRCLP,4))</f>
        <v>0</v>
      </c>
      <c r="BJ82" s="154">
        <f>IF(ISNA(VLOOKUP(N82,CMRCLP,4,FALSE)),0,VLOOKUP(N82,CMRCLP,4))</f>
        <v>0</v>
      </c>
      <c r="BK82" s="154">
        <f>IF(ISNA(VLOOKUP(O82,CMRCLP,4,FALSE)),0,VLOOKUP(O82,CMRCLP,4))</f>
        <v>0</v>
      </c>
      <c r="BL82" s="154">
        <f>IF(ISNA(VLOOKUP(L82,DANGERCLP,2,FALSE)),1,VLOOKUP(L82,DANGERCLP,2,FALSE))</f>
        <v>1</v>
      </c>
      <c r="BM82" s="154">
        <f>IF(ISNA(VLOOKUP(M82,DANGERCLP,2,FALSE)),1,VLOOKUP(M82,DANGERCLP,2,FALSE))</f>
        <v>1</v>
      </c>
      <c r="BN82" s="154">
        <f>IF(ISNA(VLOOKUP(N82,DANGERCLP,2,FALSE)),1,VLOOKUP(N82,DANGERCLP,2,FALSE))</f>
        <v>1</v>
      </c>
      <c r="BO82" s="154">
        <f>IF(ISNA(VLOOKUP(O82,DANGERCLP,2,FALSE)),1,VLOOKUP(O82,DANGERCLP,2,FALSE))</f>
        <v>1</v>
      </c>
      <c r="BP82" s="154">
        <f>IF(ISNA(VLOOKUP(P82,VLEPON,2)),1,VLOOKUP(P82,VLEPON,2))</f>
        <v>1</v>
      </c>
      <c r="BQ82" s="155">
        <f>T82/MAXA($T$8:$T$463)</f>
        <v>0</v>
      </c>
      <c r="BR82" s="156">
        <f t="shared" si="42"/>
        <v>11</v>
      </c>
      <c r="BS82" s="156">
        <f t="shared" si="43"/>
        <v>11</v>
      </c>
      <c r="BT82" s="157">
        <f t="shared" si="44"/>
        <v>1</v>
      </c>
      <c r="BU82" s="255">
        <f t="shared" si="58"/>
        <v>1</v>
      </c>
      <c r="BV82" s="252">
        <f>IF(ISNA(VLOOKUP((CONCATENATE(U82,V82)),Fréquencess,3,FALSE)),0,VLOOKUP((CONCATENATE(U82,V82)),Fréquencess,3,FALSE))</f>
        <v>1</v>
      </c>
      <c r="BW82" s="247">
        <f t="shared" si="45"/>
        <v>1</v>
      </c>
      <c r="BX82" s="247">
        <f t="shared" si="64"/>
        <v>1</v>
      </c>
      <c r="BY82" s="247">
        <f>IF(ISNA(VLOOKUP(Q82,score_volatilité,2,FALSE)),0,VLOOKUP(Q82,score_volatilité,2,FALSE))</f>
        <v>1</v>
      </c>
      <c r="BZ82" s="247">
        <f>IF(ISNA(VLOOKUP(X82,score_procédé,2,FALSE)),0,VLOOKUP(X82,score_procédé,2,FALSE))</f>
        <v>0.5</v>
      </c>
      <c r="CA82" s="247">
        <f>IF(ISNA(VLOOKUP(Y82,score_protection,2,FALSE)),0,VLOOKUP(Y82,score_protection,2,FALSE))</f>
        <v>1</v>
      </c>
      <c r="CB82" s="252">
        <f t="shared" si="65"/>
        <v>0.5</v>
      </c>
      <c r="CC82" s="154">
        <f>IF(ISNA(VLOOKUP(L82,DANGERARRETE,10,FALSE)),0,VLOOKUP(L82,DANGERARRETE,10,FALSE))</f>
        <v>0</v>
      </c>
      <c r="CD82" s="154">
        <f>IF(ISNA(VLOOKUP(M82,DANGERARRETE,10,FALSE)),0,VLOOKUP(M82,DANGERARRETE,10,FALSE))</f>
        <v>0</v>
      </c>
      <c r="CE82" s="154">
        <f>IF(ISNA(VLOOKUP(N82,DANGERARRETE,10,FALSE)),0,VLOOKUP(N82,DANGERARRETE,10,FALSE))</f>
        <v>0</v>
      </c>
      <c r="CF82" s="154">
        <f>IF(ISNA(VLOOKUP(O82,DANGERARRETE,10,FALSE)),0,VLOOKUP(O82,DANGERARRETE,10,FALSE))</f>
        <v>0</v>
      </c>
      <c r="CG82" s="154">
        <f t="shared" si="66"/>
        <v>0</v>
      </c>
      <c r="CH82" s="296" t="str">
        <f t="shared" si="69"/>
        <v>NON</v>
      </c>
    </row>
    <row r="83" spans="1:86" s="108" customFormat="1" ht="26.5" customHeight="1" x14ac:dyDescent="0.25">
      <c r="A83" s="77">
        <v>76</v>
      </c>
      <c r="B83" s="105"/>
      <c r="C83" s="105"/>
      <c r="D83" s="106"/>
      <c r="E83" s="106"/>
      <c r="F83" s="107"/>
      <c r="G83" s="114" t="s">
        <v>76</v>
      </c>
      <c r="H83" s="114" t="s">
        <v>76</v>
      </c>
      <c r="I83" s="114" t="s">
        <v>76</v>
      </c>
      <c r="J83" s="114" t="s">
        <v>76</v>
      </c>
      <c r="K83" s="114" t="s">
        <v>9</v>
      </c>
      <c r="L83" s="108" t="s">
        <v>8</v>
      </c>
      <c r="M83" s="108" t="s">
        <v>8</v>
      </c>
      <c r="N83" s="108" t="s">
        <v>8</v>
      </c>
      <c r="O83" s="108" t="s">
        <v>8</v>
      </c>
      <c r="P83" s="225" t="s">
        <v>76</v>
      </c>
      <c r="Q83" s="244" t="s">
        <v>34</v>
      </c>
      <c r="R83" s="259" t="s">
        <v>299</v>
      </c>
      <c r="S83" s="265" t="s">
        <v>300</v>
      </c>
      <c r="T83" s="217">
        <v>0</v>
      </c>
      <c r="U83" s="149" t="s">
        <v>58</v>
      </c>
      <c r="V83" s="149" t="s">
        <v>256</v>
      </c>
      <c r="W83" s="150" t="str">
        <f t="shared" si="41"/>
        <v>&lt; 30 mn</v>
      </c>
      <c r="X83" s="151" t="s">
        <v>31</v>
      </c>
      <c r="Y83" s="229" t="s">
        <v>108</v>
      </c>
      <c r="Z83" s="152">
        <f t="shared" si="46"/>
        <v>0</v>
      </c>
      <c r="AA83" s="152">
        <f t="shared" si="47"/>
        <v>0</v>
      </c>
      <c r="AB83" s="152">
        <f t="shared" si="48"/>
        <v>0</v>
      </c>
      <c r="AC83" s="152">
        <f t="shared" si="49"/>
        <v>0</v>
      </c>
      <c r="AD83" s="152">
        <f t="shared" si="50"/>
        <v>0</v>
      </c>
      <c r="AE83" s="152">
        <f t="shared" si="51"/>
        <v>0</v>
      </c>
      <c r="AF83" s="152">
        <f t="shared" si="52"/>
        <v>0</v>
      </c>
      <c r="AG83" s="152">
        <f t="shared" si="53"/>
        <v>0</v>
      </c>
      <c r="AH83" s="152">
        <f t="shared" si="54"/>
        <v>0</v>
      </c>
      <c r="AI83" s="152">
        <f t="shared" si="55"/>
        <v>0</v>
      </c>
      <c r="AJ83" s="152">
        <f t="shared" si="56"/>
        <v>0</v>
      </c>
      <c r="AK83" s="152">
        <f t="shared" si="57"/>
        <v>0</v>
      </c>
      <c r="AL83" s="263">
        <f t="shared" si="39"/>
        <v>0</v>
      </c>
      <c r="AM83" s="263">
        <f t="shared" si="70"/>
        <v>0</v>
      </c>
      <c r="AN83" s="263">
        <f t="shared" si="40"/>
        <v>0</v>
      </c>
      <c r="AO83" s="251">
        <f t="shared" si="71"/>
        <v>0</v>
      </c>
      <c r="AP83" s="153">
        <f t="shared" si="59"/>
        <v>0</v>
      </c>
      <c r="AQ83" s="153" t="str">
        <f t="shared" si="60"/>
        <v>0</v>
      </c>
      <c r="AR83" s="153" t="str">
        <f t="shared" si="67"/>
        <v>0</v>
      </c>
      <c r="AS83" s="153" t="str">
        <f t="shared" si="68"/>
        <v>0</v>
      </c>
      <c r="AT83" s="247">
        <f t="shared" si="61"/>
        <v>1</v>
      </c>
      <c r="AU83" s="247" t="str">
        <f t="shared" si="62"/>
        <v>Faible</v>
      </c>
      <c r="AV83" s="346" t="str">
        <f t="shared" si="63"/>
        <v>NON</v>
      </c>
      <c r="AW83" s="234" t="str">
        <f>IF(CB83&lt;100,"RISQUE MINIME","RISQUE NON FAIBLE")</f>
        <v>RISQUE MINIME</v>
      </c>
      <c r="AX83" s="231" t="str">
        <f>IF(AO83=0,"NON","OUI")</f>
        <v>NON</v>
      </c>
      <c r="AY83" s="351"/>
      <c r="AZ83" s="352" t="s">
        <v>310</v>
      </c>
      <c r="BA83" s="237" t="str">
        <f>IF(AP83=0,"NON","OUI")</f>
        <v>NON</v>
      </c>
      <c r="BB83" s="351"/>
      <c r="BC83" s="351"/>
      <c r="BD83" s="352" t="s">
        <v>310</v>
      </c>
      <c r="BE83" s="237" t="str">
        <f>IF((AQ83+AR83)=3,"YEUX / INGESTION",IF(AQ83="2","YEUX",IF(AR83="1","INGESTION","NON")))</f>
        <v>NON</v>
      </c>
      <c r="BF83" s="351"/>
      <c r="BG83" s="354" t="s">
        <v>310</v>
      </c>
      <c r="BH83" s="154">
        <f>IF(ISNA(VLOOKUP(L83,CMRCLP,4,FALSE)),0,VLOOKUP(L83,CMRCLP,4))</f>
        <v>0</v>
      </c>
      <c r="BI83" s="154">
        <f>IF(ISNA(VLOOKUP(M83,CMRCLP,4,FALSE)),0,VLOOKUP(M83,CMRCLP,4))</f>
        <v>0</v>
      </c>
      <c r="BJ83" s="154">
        <f>IF(ISNA(VLOOKUP(N83,CMRCLP,4,FALSE)),0,VLOOKUP(N83,CMRCLP,4))</f>
        <v>0</v>
      </c>
      <c r="BK83" s="154">
        <f>IF(ISNA(VLOOKUP(O83,CMRCLP,4,FALSE)),0,VLOOKUP(O83,CMRCLP,4))</f>
        <v>0</v>
      </c>
      <c r="BL83" s="154">
        <f>IF(ISNA(VLOOKUP(L83,DANGERCLP,2,FALSE)),1,VLOOKUP(L83,DANGERCLP,2,FALSE))</f>
        <v>1</v>
      </c>
      <c r="BM83" s="154">
        <f>IF(ISNA(VLOOKUP(M83,DANGERCLP,2,FALSE)),1,VLOOKUP(M83,DANGERCLP,2,FALSE))</f>
        <v>1</v>
      </c>
      <c r="BN83" s="154">
        <f>IF(ISNA(VLOOKUP(N83,DANGERCLP,2,FALSE)),1,VLOOKUP(N83,DANGERCLP,2,FALSE))</f>
        <v>1</v>
      </c>
      <c r="BO83" s="154">
        <f>IF(ISNA(VLOOKUP(O83,DANGERCLP,2,FALSE)),1,VLOOKUP(O83,DANGERCLP,2,FALSE))</f>
        <v>1</v>
      </c>
      <c r="BP83" s="154">
        <f>IF(ISNA(VLOOKUP(P83,VLEPON,2)),1,VLOOKUP(P83,VLEPON,2))</f>
        <v>1</v>
      </c>
      <c r="BQ83" s="155">
        <f>T83/MAXA($T$8:$T$463)</f>
        <v>0</v>
      </c>
      <c r="BR83" s="156">
        <f t="shared" si="42"/>
        <v>11</v>
      </c>
      <c r="BS83" s="156">
        <f t="shared" si="43"/>
        <v>11</v>
      </c>
      <c r="BT83" s="157">
        <f t="shared" si="44"/>
        <v>1</v>
      </c>
      <c r="BU83" s="255">
        <f t="shared" si="58"/>
        <v>1</v>
      </c>
      <c r="BV83" s="252">
        <f>IF(ISNA(VLOOKUP((CONCATENATE(U83,V83)),Fréquencess,3,FALSE)),0,VLOOKUP((CONCATENATE(U83,V83)),Fréquencess,3,FALSE))</f>
        <v>1</v>
      </c>
      <c r="BW83" s="247">
        <f t="shared" si="45"/>
        <v>1</v>
      </c>
      <c r="BX83" s="247">
        <f t="shared" si="64"/>
        <v>1</v>
      </c>
      <c r="BY83" s="247">
        <f>IF(ISNA(VLOOKUP(Q83,score_volatilité,2,FALSE)),0,VLOOKUP(Q83,score_volatilité,2,FALSE))</f>
        <v>1</v>
      </c>
      <c r="BZ83" s="247">
        <f>IF(ISNA(VLOOKUP(X83,score_procédé,2,FALSE)),0,VLOOKUP(X83,score_procédé,2,FALSE))</f>
        <v>0.5</v>
      </c>
      <c r="CA83" s="247">
        <f>IF(ISNA(VLOOKUP(Y83,score_protection,2,FALSE)),0,VLOOKUP(Y83,score_protection,2,FALSE))</f>
        <v>1</v>
      </c>
      <c r="CB83" s="252">
        <f t="shared" si="65"/>
        <v>0.5</v>
      </c>
      <c r="CC83" s="154">
        <f>IF(ISNA(VLOOKUP(L83,DANGERARRETE,10,FALSE)),0,VLOOKUP(L83,DANGERARRETE,10,FALSE))</f>
        <v>0</v>
      </c>
      <c r="CD83" s="154">
        <f>IF(ISNA(VLOOKUP(M83,DANGERARRETE,10,FALSE)),0,VLOOKUP(M83,DANGERARRETE,10,FALSE))</f>
        <v>0</v>
      </c>
      <c r="CE83" s="154">
        <f>IF(ISNA(VLOOKUP(N83,DANGERARRETE,10,FALSE)),0,VLOOKUP(N83,DANGERARRETE,10,FALSE))</f>
        <v>0</v>
      </c>
      <c r="CF83" s="154">
        <f>IF(ISNA(VLOOKUP(O83,DANGERARRETE,10,FALSE)),0,VLOOKUP(O83,DANGERARRETE,10,FALSE))</f>
        <v>0</v>
      </c>
      <c r="CG83" s="154">
        <f t="shared" si="66"/>
        <v>0</v>
      </c>
      <c r="CH83" s="296" t="str">
        <f t="shared" si="69"/>
        <v>NON</v>
      </c>
    </row>
    <row r="84" spans="1:86" s="108" customFormat="1" ht="26.5" customHeight="1" x14ac:dyDescent="0.25">
      <c r="A84" s="77">
        <v>77</v>
      </c>
      <c r="B84" s="105"/>
      <c r="C84" s="105"/>
      <c r="D84" s="106"/>
      <c r="E84" s="106"/>
      <c r="F84" s="107"/>
      <c r="G84" s="114" t="s">
        <v>76</v>
      </c>
      <c r="H84" s="114" t="s">
        <v>76</v>
      </c>
      <c r="I84" s="114" t="s">
        <v>76</v>
      </c>
      <c r="J84" s="114" t="s">
        <v>76</v>
      </c>
      <c r="K84" s="114" t="s">
        <v>9</v>
      </c>
      <c r="L84" s="108" t="s">
        <v>8</v>
      </c>
      <c r="M84" s="108" t="s">
        <v>8</v>
      </c>
      <c r="N84" s="108" t="s">
        <v>8</v>
      </c>
      <c r="O84" s="108" t="s">
        <v>8</v>
      </c>
      <c r="P84" s="225" t="s">
        <v>76</v>
      </c>
      <c r="Q84" s="244" t="s">
        <v>34</v>
      </c>
      <c r="R84" s="259" t="s">
        <v>299</v>
      </c>
      <c r="S84" s="265" t="s">
        <v>300</v>
      </c>
      <c r="T84" s="217">
        <v>0</v>
      </c>
      <c r="U84" s="149" t="s">
        <v>58</v>
      </c>
      <c r="V84" s="149" t="s">
        <v>256</v>
      </c>
      <c r="W84" s="150" t="str">
        <f t="shared" si="41"/>
        <v>&lt; 30 mn</v>
      </c>
      <c r="X84" s="151" t="s">
        <v>31</v>
      </c>
      <c r="Y84" s="229" t="s">
        <v>108</v>
      </c>
      <c r="Z84" s="152">
        <f t="shared" si="46"/>
        <v>0</v>
      </c>
      <c r="AA84" s="152">
        <f t="shared" si="47"/>
        <v>0</v>
      </c>
      <c r="AB84" s="152">
        <f t="shared" si="48"/>
        <v>0</v>
      </c>
      <c r="AC84" s="152">
        <f t="shared" si="49"/>
        <v>0</v>
      </c>
      <c r="AD84" s="152">
        <f t="shared" si="50"/>
        <v>0</v>
      </c>
      <c r="AE84" s="152">
        <f t="shared" si="51"/>
        <v>0</v>
      </c>
      <c r="AF84" s="152">
        <f t="shared" si="52"/>
        <v>0</v>
      </c>
      <c r="AG84" s="152">
        <f t="shared" si="53"/>
        <v>0</v>
      </c>
      <c r="AH84" s="152">
        <f t="shared" si="54"/>
        <v>0</v>
      </c>
      <c r="AI84" s="152">
        <f t="shared" si="55"/>
        <v>0</v>
      </c>
      <c r="AJ84" s="152">
        <f t="shared" si="56"/>
        <v>0</v>
      </c>
      <c r="AK84" s="152">
        <f t="shared" si="57"/>
        <v>0</v>
      </c>
      <c r="AL84" s="263">
        <f t="shared" si="39"/>
        <v>0</v>
      </c>
      <c r="AM84" s="263">
        <f t="shared" si="70"/>
        <v>0</v>
      </c>
      <c r="AN84" s="263">
        <f t="shared" si="40"/>
        <v>0</v>
      </c>
      <c r="AO84" s="251">
        <f t="shared" si="71"/>
        <v>0</v>
      </c>
      <c r="AP84" s="153">
        <f t="shared" si="59"/>
        <v>0</v>
      </c>
      <c r="AQ84" s="153" t="str">
        <f t="shared" si="60"/>
        <v>0</v>
      </c>
      <c r="AR84" s="153" t="str">
        <f t="shared" si="67"/>
        <v>0</v>
      </c>
      <c r="AS84" s="153" t="str">
        <f t="shared" si="68"/>
        <v>0</v>
      </c>
      <c r="AT84" s="247">
        <f t="shared" si="61"/>
        <v>1</v>
      </c>
      <c r="AU84" s="247" t="str">
        <f t="shared" si="62"/>
        <v>Faible</v>
      </c>
      <c r="AV84" s="346" t="str">
        <f t="shared" si="63"/>
        <v>NON</v>
      </c>
      <c r="AW84" s="234" t="str">
        <f>IF(CB84&lt;100,"RISQUE MINIME","RISQUE NON FAIBLE")</f>
        <v>RISQUE MINIME</v>
      </c>
      <c r="AX84" s="231" t="str">
        <f>IF(AO84=0,"NON","OUI")</f>
        <v>NON</v>
      </c>
      <c r="AY84" s="351"/>
      <c r="AZ84" s="352" t="s">
        <v>310</v>
      </c>
      <c r="BA84" s="237" t="str">
        <f>IF(AP84=0,"NON","OUI")</f>
        <v>NON</v>
      </c>
      <c r="BB84" s="351"/>
      <c r="BC84" s="351"/>
      <c r="BD84" s="352" t="s">
        <v>310</v>
      </c>
      <c r="BE84" s="237" t="str">
        <f>IF((AQ84+AR84)=3,"YEUX / INGESTION",IF(AQ84="2","YEUX",IF(AR84="1","INGESTION","NON")))</f>
        <v>NON</v>
      </c>
      <c r="BF84" s="351"/>
      <c r="BG84" s="354" t="s">
        <v>310</v>
      </c>
      <c r="BH84" s="154">
        <f>IF(ISNA(VLOOKUP(L84,CMRCLP,4,FALSE)),0,VLOOKUP(L84,CMRCLP,4))</f>
        <v>0</v>
      </c>
      <c r="BI84" s="154">
        <f>IF(ISNA(VLOOKUP(M84,CMRCLP,4,FALSE)),0,VLOOKUP(M84,CMRCLP,4))</f>
        <v>0</v>
      </c>
      <c r="BJ84" s="154">
        <f>IF(ISNA(VLOOKUP(N84,CMRCLP,4,FALSE)),0,VLOOKUP(N84,CMRCLP,4))</f>
        <v>0</v>
      </c>
      <c r="BK84" s="154">
        <f>IF(ISNA(VLOOKUP(O84,CMRCLP,4,FALSE)),0,VLOOKUP(O84,CMRCLP,4))</f>
        <v>0</v>
      </c>
      <c r="BL84" s="154">
        <f>IF(ISNA(VLOOKUP(L84,DANGERCLP,2,FALSE)),1,VLOOKUP(L84,DANGERCLP,2,FALSE))</f>
        <v>1</v>
      </c>
      <c r="BM84" s="154">
        <f>IF(ISNA(VLOOKUP(M84,DANGERCLP,2,FALSE)),1,VLOOKUP(M84,DANGERCLP,2,FALSE))</f>
        <v>1</v>
      </c>
      <c r="BN84" s="154">
        <f>IF(ISNA(VLOOKUP(N84,DANGERCLP,2,FALSE)),1,VLOOKUP(N84,DANGERCLP,2,FALSE))</f>
        <v>1</v>
      </c>
      <c r="BO84" s="154">
        <f>IF(ISNA(VLOOKUP(O84,DANGERCLP,2,FALSE)),1,VLOOKUP(O84,DANGERCLP,2,FALSE))</f>
        <v>1</v>
      </c>
      <c r="BP84" s="154">
        <f>IF(ISNA(VLOOKUP(P84,VLEPON,2)),1,VLOOKUP(P84,VLEPON,2))</f>
        <v>1</v>
      </c>
      <c r="BQ84" s="155">
        <f>T84/MAXA($T$8:$T$463)</f>
        <v>0</v>
      </c>
      <c r="BR84" s="156">
        <f t="shared" si="42"/>
        <v>11</v>
      </c>
      <c r="BS84" s="156">
        <f t="shared" si="43"/>
        <v>11</v>
      </c>
      <c r="BT84" s="157">
        <f t="shared" si="44"/>
        <v>1</v>
      </c>
      <c r="BU84" s="255">
        <f t="shared" si="58"/>
        <v>1</v>
      </c>
      <c r="BV84" s="252">
        <f>IF(ISNA(VLOOKUP((CONCATENATE(U84,V84)),Fréquencess,3,FALSE)),0,VLOOKUP((CONCATENATE(U84,V84)),Fréquencess,3,FALSE))</f>
        <v>1</v>
      </c>
      <c r="BW84" s="247">
        <f t="shared" si="45"/>
        <v>1</v>
      </c>
      <c r="BX84" s="247">
        <f t="shared" si="64"/>
        <v>1</v>
      </c>
      <c r="BY84" s="247">
        <f>IF(ISNA(VLOOKUP(Q84,score_volatilité,2,FALSE)),0,VLOOKUP(Q84,score_volatilité,2,FALSE))</f>
        <v>1</v>
      </c>
      <c r="BZ84" s="247">
        <f>IF(ISNA(VLOOKUP(X84,score_procédé,2,FALSE)),0,VLOOKUP(X84,score_procédé,2,FALSE))</f>
        <v>0.5</v>
      </c>
      <c r="CA84" s="247">
        <f>IF(ISNA(VLOOKUP(Y84,score_protection,2,FALSE)),0,VLOOKUP(Y84,score_protection,2,FALSE))</f>
        <v>1</v>
      </c>
      <c r="CB84" s="252">
        <f t="shared" si="65"/>
        <v>0.5</v>
      </c>
      <c r="CC84" s="154">
        <f>IF(ISNA(VLOOKUP(L84,DANGERARRETE,10,FALSE)),0,VLOOKUP(L84,DANGERARRETE,10,FALSE))</f>
        <v>0</v>
      </c>
      <c r="CD84" s="154">
        <f>IF(ISNA(VLOOKUP(M84,DANGERARRETE,10,FALSE)),0,VLOOKUP(M84,DANGERARRETE,10,FALSE))</f>
        <v>0</v>
      </c>
      <c r="CE84" s="154">
        <f>IF(ISNA(VLOOKUP(N84,DANGERARRETE,10,FALSE)),0,VLOOKUP(N84,DANGERARRETE,10,FALSE))</f>
        <v>0</v>
      </c>
      <c r="CF84" s="154">
        <f>IF(ISNA(VLOOKUP(O84,DANGERARRETE,10,FALSE)),0,VLOOKUP(O84,DANGERARRETE,10,FALSE))</f>
        <v>0</v>
      </c>
      <c r="CG84" s="154">
        <f t="shared" si="66"/>
        <v>0</v>
      </c>
      <c r="CH84" s="296" t="str">
        <f t="shared" si="69"/>
        <v>NON</v>
      </c>
    </row>
    <row r="85" spans="1:86" s="108" customFormat="1" ht="26.5" customHeight="1" x14ac:dyDescent="0.25">
      <c r="A85" s="77">
        <v>78</v>
      </c>
      <c r="B85" s="105"/>
      <c r="C85" s="105"/>
      <c r="D85" s="106"/>
      <c r="E85" s="106"/>
      <c r="F85" s="107"/>
      <c r="G85" s="114" t="s">
        <v>76</v>
      </c>
      <c r="H85" s="114" t="s">
        <v>76</v>
      </c>
      <c r="I85" s="114" t="s">
        <v>76</v>
      </c>
      <c r="J85" s="114" t="s">
        <v>76</v>
      </c>
      <c r="K85" s="114" t="s">
        <v>9</v>
      </c>
      <c r="L85" s="108" t="s">
        <v>8</v>
      </c>
      <c r="M85" s="108" t="s">
        <v>8</v>
      </c>
      <c r="N85" s="108" t="s">
        <v>8</v>
      </c>
      <c r="O85" s="108" t="s">
        <v>8</v>
      </c>
      <c r="P85" s="225" t="s">
        <v>76</v>
      </c>
      <c r="Q85" s="244" t="s">
        <v>34</v>
      </c>
      <c r="R85" s="259" t="s">
        <v>299</v>
      </c>
      <c r="S85" s="265" t="s">
        <v>300</v>
      </c>
      <c r="T85" s="217">
        <v>0</v>
      </c>
      <c r="U85" s="149" t="s">
        <v>58</v>
      </c>
      <c r="V85" s="149" t="s">
        <v>256</v>
      </c>
      <c r="W85" s="150" t="str">
        <f t="shared" si="41"/>
        <v>&lt; 30 mn</v>
      </c>
      <c r="X85" s="151" t="s">
        <v>31</v>
      </c>
      <c r="Y85" s="229" t="s">
        <v>108</v>
      </c>
      <c r="Z85" s="152">
        <f t="shared" si="46"/>
        <v>0</v>
      </c>
      <c r="AA85" s="152">
        <f t="shared" si="47"/>
        <v>0</v>
      </c>
      <c r="AB85" s="152">
        <f t="shared" si="48"/>
        <v>0</v>
      </c>
      <c r="AC85" s="152">
        <f t="shared" si="49"/>
        <v>0</v>
      </c>
      <c r="AD85" s="152">
        <f t="shared" si="50"/>
        <v>0</v>
      </c>
      <c r="AE85" s="152">
        <f t="shared" si="51"/>
        <v>0</v>
      </c>
      <c r="AF85" s="152">
        <f t="shared" si="52"/>
        <v>0</v>
      </c>
      <c r="AG85" s="152">
        <f t="shared" si="53"/>
        <v>0</v>
      </c>
      <c r="AH85" s="152">
        <f t="shared" si="54"/>
        <v>0</v>
      </c>
      <c r="AI85" s="152">
        <f t="shared" si="55"/>
        <v>0</v>
      </c>
      <c r="AJ85" s="152">
        <f t="shared" si="56"/>
        <v>0</v>
      </c>
      <c r="AK85" s="152">
        <f t="shared" si="57"/>
        <v>0</v>
      </c>
      <c r="AL85" s="263">
        <f t="shared" si="39"/>
        <v>0</v>
      </c>
      <c r="AM85" s="263">
        <f t="shared" si="70"/>
        <v>0</v>
      </c>
      <c r="AN85" s="263">
        <f t="shared" si="40"/>
        <v>0</v>
      </c>
      <c r="AO85" s="251">
        <f t="shared" si="71"/>
        <v>0</v>
      </c>
      <c r="AP85" s="153">
        <f t="shared" si="59"/>
        <v>0</v>
      </c>
      <c r="AQ85" s="153" t="str">
        <f t="shared" si="60"/>
        <v>0</v>
      </c>
      <c r="AR85" s="153" t="str">
        <f t="shared" si="67"/>
        <v>0</v>
      </c>
      <c r="AS85" s="153" t="str">
        <f t="shared" si="68"/>
        <v>0</v>
      </c>
      <c r="AT85" s="247">
        <f t="shared" si="61"/>
        <v>1</v>
      </c>
      <c r="AU85" s="247" t="str">
        <f t="shared" si="62"/>
        <v>Faible</v>
      </c>
      <c r="AV85" s="346" t="str">
        <f t="shared" si="63"/>
        <v>NON</v>
      </c>
      <c r="AW85" s="234" t="str">
        <f>IF(CB85&lt;100,"RISQUE MINIME","RISQUE NON FAIBLE")</f>
        <v>RISQUE MINIME</v>
      </c>
      <c r="AX85" s="231" t="str">
        <f>IF(AO85=0,"NON","OUI")</f>
        <v>NON</v>
      </c>
      <c r="AY85" s="351"/>
      <c r="AZ85" s="352" t="s">
        <v>310</v>
      </c>
      <c r="BA85" s="237" t="str">
        <f>IF(AP85=0,"NON","OUI")</f>
        <v>NON</v>
      </c>
      <c r="BB85" s="351"/>
      <c r="BC85" s="351"/>
      <c r="BD85" s="352" t="s">
        <v>310</v>
      </c>
      <c r="BE85" s="237" t="str">
        <f>IF((AQ85+AR85)=3,"YEUX / INGESTION",IF(AQ85="2","YEUX",IF(AR85="1","INGESTION","NON")))</f>
        <v>NON</v>
      </c>
      <c r="BF85" s="351"/>
      <c r="BG85" s="354" t="s">
        <v>310</v>
      </c>
      <c r="BH85" s="154">
        <f>IF(ISNA(VLOOKUP(L85,CMRCLP,4,FALSE)),0,VLOOKUP(L85,CMRCLP,4))</f>
        <v>0</v>
      </c>
      <c r="BI85" s="154">
        <f>IF(ISNA(VLOOKUP(M85,CMRCLP,4,FALSE)),0,VLOOKUP(M85,CMRCLP,4))</f>
        <v>0</v>
      </c>
      <c r="BJ85" s="154">
        <f>IF(ISNA(VLOOKUP(N85,CMRCLP,4,FALSE)),0,VLOOKUP(N85,CMRCLP,4))</f>
        <v>0</v>
      </c>
      <c r="BK85" s="154">
        <f>IF(ISNA(VLOOKUP(O85,CMRCLP,4,FALSE)),0,VLOOKUP(O85,CMRCLP,4))</f>
        <v>0</v>
      </c>
      <c r="BL85" s="154">
        <f>IF(ISNA(VLOOKUP(L85,DANGERCLP,2,FALSE)),1,VLOOKUP(L85,DANGERCLP,2,FALSE))</f>
        <v>1</v>
      </c>
      <c r="BM85" s="154">
        <f>IF(ISNA(VLOOKUP(M85,DANGERCLP,2,FALSE)),1,VLOOKUP(M85,DANGERCLP,2,FALSE))</f>
        <v>1</v>
      </c>
      <c r="BN85" s="154">
        <f>IF(ISNA(VLOOKUP(N85,DANGERCLP,2,FALSE)),1,VLOOKUP(N85,DANGERCLP,2,FALSE))</f>
        <v>1</v>
      </c>
      <c r="BO85" s="154">
        <f>IF(ISNA(VLOOKUP(O85,DANGERCLP,2,FALSE)),1,VLOOKUP(O85,DANGERCLP,2,FALSE))</f>
        <v>1</v>
      </c>
      <c r="BP85" s="154">
        <f>IF(ISNA(VLOOKUP(P85,VLEPON,2)),1,VLOOKUP(P85,VLEPON,2))</f>
        <v>1</v>
      </c>
      <c r="BQ85" s="155">
        <f>T85/MAXA($T$8:$T$463)</f>
        <v>0</v>
      </c>
      <c r="BR85" s="156">
        <f t="shared" si="42"/>
        <v>11</v>
      </c>
      <c r="BS85" s="156">
        <f t="shared" si="43"/>
        <v>11</v>
      </c>
      <c r="BT85" s="157">
        <f t="shared" si="44"/>
        <v>1</v>
      </c>
      <c r="BU85" s="255">
        <f t="shared" si="58"/>
        <v>1</v>
      </c>
      <c r="BV85" s="252">
        <f>IF(ISNA(VLOOKUP((CONCATENATE(U85,V85)),Fréquencess,3,FALSE)),0,VLOOKUP((CONCATENATE(U85,V85)),Fréquencess,3,FALSE))</f>
        <v>1</v>
      </c>
      <c r="BW85" s="247">
        <f t="shared" si="45"/>
        <v>1</v>
      </c>
      <c r="BX85" s="247">
        <f t="shared" si="64"/>
        <v>1</v>
      </c>
      <c r="BY85" s="247">
        <f>IF(ISNA(VLOOKUP(Q85,score_volatilité,2,FALSE)),0,VLOOKUP(Q85,score_volatilité,2,FALSE))</f>
        <v>1</v>
      </c>
      <c r="BZ85" s="247">
        <f>IF(ISNA(VLOOKUP(X85,score_procédé,2,FALSE)),0,VLOOKUP(X85,score_procédé,2,FALSE))</f>
        <v>0.5</v>
      </c>
      <c r="CA85" s="247">
        <f>IF(ISNA(VLOOKUP(Y85,score_protection,2,FALSE)),0,VLOOKUP(Y85,score_protection,2,FALSE))</f>
        <v>1</v>
      </c>
      <c r="CB85" s="252">
        <f t="shared" si="65"/>
        <v>0.5</v>
      </c>
      <c r="CC85" s="154">
        <f>IF(ISNA(VLOOKUP(L85,DANGERARRETE,10,FALSE)),0,VLOOKUP(L85,DANGERARRETE,10,FALSE))</f>
        <v>0</v>
      </c>
      <c r="CD85" s="154">
        <f>IF(ISNA(VLOOKUP(M85,DANGERARRETE,10,FALSE)),0,VLOOKUP(M85,DANGERARRETE,10,FALSE))</f>
        <v>0</v>
      </c>
      <c r="CE85" s="154">
        <f>IF(ISNA(VLOOKUP(N85,DANGERARRETE,10,FALSE)),0,VLOOKUP(N85,DANGERARRETE,10,FALSE))</f>
        <v>0</v>
      </c>
      <c r="CF85" s="154">
        <f>IF(ISNA(VLOOKUP(O85,DANGERARRETE,10,FALSE)),0,VLOOKUP(O85,DANGERARRETE,10,FALSE))</f>
        <v>0</v>
      </c>
      <c r="CG85" s="154">
        <f t="shared" si="66"/>
        <v>0</v>
      </c>
      <c r="CH85" s="296" t="str">
        <f t="shared" si="69"/>
        <v>NON</v>
      </c>
    </row>
    <row r="86" spans="1:86" s="108" customFormat="1" ht="26.5" customHeight="1" x14ac:dyDescent="0.25">
      <c r="A86" s="77">
        <v>79</v>
      </c>
      <c r="B86" s="105"/>
      <c r="C86" s="105"/>
      <c r="D86" s="106"/>
      <c r="E86" s="106"/>
      <c r="F86" s="107"/>
      <c r="G86" s="114" t="s">
        <v>76</v>
      </c>
      <c r="H86" s="114" t="s">
        <v>76</v>
      </c>
      <c r="I86" s="114" t="s">
        <v>76</v>
      </c>
      <c r="J86" s="114" t="s">
        <v>76</v>
      </c>
      <c r="K86" s="114" t="s">
        <v>9</v>
      </c>
      <c r="L86" s="108" t="s">
        <v>8</v>
      </c>
      <c r="M86" s="108" t="s">
        <v>8</v>
      </c>
      <c r="N86" s="108" t="s">
        <v>8</v>
      </c>
      <c r="O86" s="108" t="s">
        <v>8</v>
      </c>
      <c r="P86" s="225" t="s">
        <v>76</v>
      </c>
      <c r="Q86" s="244" t="s">
        <v>34</v>
      </c>
      <c r="R86" s="259" t="s">
        <v>299</v>
      </c>
      <c r="S86" s="265" t="s">
        <v>300</v>
      </c>
      <c r="T86" s="217">
        <v>0</v>
      </c>
      <c r="U86" s="149" t="s">
        <v>58</v>
      </c>
      <c r="V86" s="149" t="s">
        <v>256</v>
      </c>
      <c r="W86" s="150" t="str">
        <f t="shared" si="41"/>
        <v>&lt; 30 mn</v>
      </c>
      <c r="X86" s="151" t="s">
        <v>31</v>
      </c>
      <c r="Y86" s="229" t="s">
        <v>108</v>
      </c>
      <c r="Z86" s="152">
        <f t="shared" si="46"/>
        <v>0</v>
      </c>
      <c r="AA86" s="152">
        <f t="shared" si="47"/>
        <v>0</v>
      </c>
      <c r="AB86" s="152">
        <f t="shared" si="48"/>
        <v>0</v>
      </c>
      <c r="AC86" s="152">
        <f t="shared" si="49"/>
        <v>0</v>
      </c>
      <c r="AD86" s="152">
        <f t="shared" si="50"/>
        <v>0</v>
      </c>
      <c r="AE86" s="152">
        <f t="shared" si="51"/>
        <v>0</v>
      </c>
      <c r="AF86" s="152">
        <f t="shared" si="52"/>
        <v>0</v>
      </c>
      <c r="AG86" s="152">
        <f t="shared" si="53"/>
        <v>0</v>
      </c>
      <c r="AH86" s="152">
        <f t="shared" si="54"/>
        <v>0</v>
      </c>
      <c r="AI86" s="152">
        <f t="shared" si="55"/>
        <v>0</v>
      </c>
      <c r="AJ86" s="152">
        <f t="shared" si="56"/>
        <v>0</v>
      </c>
      <c r="AK86" s="152">
        <f t="shared" si="57"/>
        <v>0</v>
      </c>
      <c r="AL86" s="263">
        <f t="shared" si="39"/>
        <v>0</v>
      </c>
      <c r="AM86" s="263">
        <f t="shared" si="70"/>
        <v>0</v>
      </c>
      <c r="AN86" s="263">
        <f t="shared" si="40"/>
        <v>0</v>
      </c>
      <c r="AO86" s="251">
        <f t="shared" si="71"/>
        <v>0</v>
      </c>
      <c r="AP86" s="153">
        <f t="shared" si="59"/>
        <v>0</v>
      </c>
      <c r="AQ86" s="153" t="str">
        <f t="shared" si="60"/>
        <v>0</v>
      </c>
      <c r="AR86" s="153" t="str">
        <f t="shared" si="67"/>
        <v>0</v>
      </c>
      <c r="AS86" s="153" t="str">
        <f t="shared" si="68"/>
        <v>0</v>
      </c>
      <c r="AT86" s="247">
        <f t="shared" si="61"/>
        <v>1</v>
      </c>
      <c r="AU86" s="247" t="str">
        <f t="shared" si="62"/>
        <v>Faible</v>
      </c>
      <c r="AV86" s="346" t="str">
        <f t="shared" si="63"/>
        <v>NON</v>
      </c>
      <c r="AW86" s="234" t="str">
        <f>IF(CB86&lt;100,"RISQUE MINIME","RISQUE NON FAIBLE")</f>
        <v>RISQUE MINIME</v>
      </c>
      <c r="AX86" s="231" t="str">
        <f>IF(AO86=0,"NON","OUI")</f>
        <v>NON</v>
      </c>
      <c r="AY86" s="351"/>
      <c r="AZ86" s="352" t="s">
        <v>310</v>
      </c>
      <c r="BA86" s="237" t="str">
        <f>IF(AP86=0,"NON","OUI")</f>
        <v>NON</v>
      </c>
      <c r="BB86" s="351"/>
      <c r="BC86" s="351"/>
      <c r="BD86" s="352" t="s">
        <v>310</v>
      </c>
      <c r="BE86" s="237" t="str">
        <f>IF((AQ86+AR86)=3,"YEUX / INGESTION",IF(AQ86="2","YEUX",IF(AR86="1","INGESTION","NON")))</f>
        <v>NON</v>
      </c>
      <c r="BF86" s="351"/>
      <c r="BG86" s="354" t="s">
        <v>310</v>
      </c>
      <c r="BH86" s="154">
        <f>IF(ISNA(VLOOKUP(L86,CMRCLP,4,FALSE)),0,VLOOKUP(L86,CMRCLP,4))</f>
        <v>0</v>
      </c>
      <c r="BI86" s="154">
        <f>IF(ISNA(VLOOKUP(M86,CMRCLP,4,FALSE)),0,VLOOKUP(M86,CMRCLP,4))</f>
        <v>0</v>
      </c>
      <c r="BJ86" s="154">
        <f>IF(ISNA(VLOOKUP(N86,CMRCLP,4,FALSE)),0,VLOOKUP(N86,CMRCLP,4))</f>
        <v>0</v>
      </c>
      <c r="BK86" s="154">
        <f>IF(ISNA(VLOOKUP(O86,CMRCLP,4,FALSE)),0,VLOOKUP(O86,CMRCLP,4))</f>
        <v>0</v>
      </c>
      <c r="BL86" s="154">
        <f>IF(ISNA(VLOOKUP(L86,DANGERCLP,2,FALSE)),1,VLOOKUP(L86,DANGERCLP,2,FALSE))</f>
        <v>1</v>
      </c>
      <c r="BM86" s="154">
        <f>IF(ISNA(VLOOKUP(M86,DANGERCLP,2,FALSE)),1,VLOOKUP(M86,DANGERCLP,2,FALSE))</f>
        <v>1</v>
      </c>
      <c r="BN86" s="154">
        <f>IF(ISNA(VLOOKUP(N86,DANGERCLP,2,FALSE)),1,VLOOKUP(N86,DANGERCLP,2,FALSE))</f>
        <v>1</v>
      </c>
      <c r="BO86" s="154">
        <f>IF(ISNA(VLOOKUP(O86,DANGERCLP,2,FALSE)),1,VLOOKUP(O86,DANGERCLP,2,FALSE))</f>
        <v>1</v>
      </c>
      <c r="BP86" s="154">
        <f>IF(ISNA(VLOOKUP(P86,VLEPON,2)),1,VLOOKUP(P86,VLEPON,2))</f>
        <v>1</v>
      </c>
      <c r="BQ86" s="155">
        <f>T86/MAXA($T$8:$T$463)</f>
        <v>0</v>
      </c>
      <c r="BR86" s="156">
        <f t="shared" si="42"/>
        <v>11</v>
      </c>
      <c r="BS86" s="156">
        <f t="shared" si="43"/>
        <v>11</v>
      </c>
      <c r="BT86" s="157">
        <f t="shared" si="44"/>
        <v>1</v>
      </c>
      <c r="BU86" s="255">
        <f t="shared" si="58"/>
        <v>1</v>
      </c>
      <c r="BV86" s="252">
        <f>IF(ISNA(VLOOKUP((CONCATENATE(U86,V86)),Fréquencess,3,FALSE)),0,VLOOKUP((CONCATENATE(U86,V86)),Fréquencess,3,FALSE))</f>
        <v>1</v>
      </c>
      <c r="BW86" s="247">
        <f t="shared" si="45"/>
        <v>1</v>
      </c>
      <c r="BX86" s="247">
        <f t="shared" si="64"/>
        <v>1</v>
      </c>
      <c r="BY86" s="247">
        <f>IF(ISNA(VLOOKUP(Q86,score_volatilité,2,FALSE)),0,VLOOKUP(Q86,score_volatilité,2,FALSE))</f>
        <v>1</v>
      </c>
      <c r="BZ86" s="247">
        <f>IF(ISNA(VLOOKUP(X86,score_procédé,2,FALSE)),0,VLOOKUP(X86,score_procédé,2,FALSE))</f>
        <v>0.5</v>
      </c>
      <c r="CA86" s="247">
        <f>IF(ISNA(VLOOKUP(Y86,score_protection,2,FALSE)),0,VLOOKUP(Y86,score_protection,2,FALSE))</f>
        <v>1</v>
      </c>
      <c r="CB86" s="252">
        <f t="shared" si="65"/>
        <v>0.5</v>
      </c>
      <c r="CC86" s="154">
        <f>IF(ISNA(VLOOKUP(L86,DANGERARRETE,10,FALSE)),0,VLOOKUP(L86,DANGERARRETE,10,FALSE))</f>
        <v>0</v>
      </c>
      <c r="CD86" s="154">
        <f>IF(ISNA(VLOOKUP(M86,DANGERARRETE,10,FALSE)),0,VLOOKUP(M86,DANGERARRETE,10,FALSE))</f>
        <v>0</v>
      </c>
      <c r="CE86" s="154">
        <f>IF(ISNA(VLOOKUP(N86,DANGERARRETE,10,FALSE)),0,VLOOKUP(N86,DANGERARRETE,10,FALSE))</f>
        <v>0</v>
      </c>
      <c r="CF86" s="154">
        <f>IF(ISNA(VLOOKUP(O86,DANGERARRETE,10,FALSE)),0,VLOOKUP(O86,DANGERARRETE,10,FALSE))</f>
        <v>0</v>
      </c>
      <c r="CG86" s="154">
        <f t="shared" si="66"/>
        <v>0</v>
      </c>
      <c r="CH86" s="296" t="str">
        <f t="shared" si="69"/>
        <v>NON</v>
      </c>
    </row>
    <row r="87" spans="1:86" s="108" customFormat="1" ht="26.5" customHeight="1" x14ac:dyDescent="0.25">
      <c r="A87" s="77">
        <v>80</v>
      </c>
      <c r="B87" s="105"/>
      <c r="C87" s="105"/>
      <c r="D87" s="106"/>
      <c r="E87" s="106"/>
      <c r="F87" s="107"/>
      <c r="G87" s="114" t="s">
        <v>76</v>
      </c>
      <c r="H87" s="114" t="s">
        <v>76</v>
      </c>
      <c r="I87" s="114" t="s">
        <v>76</v>
      </c>
      <c r="J87" s="114" t="s">
        <v>76</v>
      </c>
      <c r="K87" s="114" t="s">
        <v>9</v>
      </c>
      <c r="L87" s="108" t="s">
        <v>8</v>
      </c>
      <c r="M87" s="108" t="s">
        <v>8</v>
      </c>
      <c r="N87" s="108" t="s">
        <v>8</v>
      </c>
      <c r="O87" s="108" t="s">
        <v>8</v>
      </c>
      <c r="P87" s="225" t="s">
        <v>76</v>
      </c>
      <c r="Q87" s="244" t="s">
        <v>34</v>
      </c>
      <c r="R87" s="259" t="s">
        <v>299</v>
      </c>
      <c r="S87" s="265" t="s">
        <v>300</v>
      </c>
      <c r="T87" s="217">
        <v>0</v>
      </c>
      <c r="U87" s="149" t="s">
        <v>58</v>
      </c>
      <c r="V87" s="149" t="s">
        <v>256</v>
      </c>
      <c r="W87" s="150" t="str">
        <f t="shared" si="41"/>
        <v>&lt; 30 mn</v>
      </c>
      <c r="X87" s="151" t="s">
        <v>31</v>
      </c>
      <c r="Y87" s="229" t="s">
        <v>108</v>
      </c>
      <c r="Z87" s="152">
        <f t="shared" si="46"/>
        <v>0</v>
      </c>
      <c r="AA87" s="152">
        <f t="shared" si="47"/>
        <v>0</v>
      </c>
      <c r="AB87" s="152">
        <f t="shared" si="48"/>
        <v>0</v>
      </c>
      <c r="AC87" s="152">
        <f t="shared" si="49"/>
        <v>0</v>
      </c>
      <c r="AD87" s="152">
        <f t="shared" si="50"/>
        <v>0</v>
      </c>
      <c r="AE87" s="152">
        <f t="shared" si="51"/>
        <v>0</v>
      </c>
      <c r="AF87" s="152">
        <f t="shared" si="52"/>
        <v>0</v>
      </c>
      <c r="AG87" s="152">
        <f t="shared" si="53"/>
        <v>0</v>
      </c>
      <c r="AH87" s="152">
        <f t="shared" si="54"/>
        <v>0</v>
      </c>
      <c r="AI87" s="152">
        <f t="shared" si="55"/>
        <v>0</v>
      </c>
      <c r="AJ87" s="152">
        <f t="shared" si="56"/>
        <v>0</v>
      </c>
      <c r="AK87" s="152">
        <f t="shared" si="57"/>
        <v>0</v>
      </c>
      <c r="AL87" s="263">
        <f t="shared" si="39"/>
        <v>0</v>
      </c>
      <c r="AM87" s="263">
        <f t="shared" si="70"/>
        <v>0</v>
      </c>
      <c r="AN87" s="263">
        <f t="shared" si="40"/>
        <v>0</v>
      </c>
      <c r="AO87" s="251">
        <f t="shared" si="71"/>
        <v>0</v>
      </c>
      <c r="AP87" s="153">
        <f t="shared" si="59"/>
        <v>0</v>
      </c>
      <c r="AQ87" s="153" t="str">
        <f t="shared" si="60"/>
        <v>0</v>
      </c>
      <c r="AR87" s="153" t="str">
        <f t="shared" si="67"/>
        <v>0</v>
      </c>
      <c r="AS87" s="153" t="str">
        <f t="shared" si="68"/>
        <v>0</v>
      </c>
      <c r="AT87" s="247">
        <f t="shared" si="61"/>
        <v>1</v>
      </c>
      <c r="AU87" s="247" t="str">
        <f t="shared" si="62"/>
        <v>Faible</v>
      </c>
      <c r="AV87" s="346" t="str">
        <f t="shared" si="63"/>
        <v>NON</v>
      </c>
      <c r="AW87" s="234" t="str">
        <f>IF(CB87&lt;100,"RISQUE MINIME","RISQUE NON FAIBLE")</f>
        <v>RISQUE MINIME</v>
      </c>
      <c r="AX87" s="231" t="str">
        <f>IF(AO87=0,"NON","OUI")</f>
        <v>NON</v>
      </c>
      <c r="AY87" s="351"/>
      <c r="AZ87" s="352" t="s">
        <v>310</v>
      </c>
      <c r="BA87" s="237" t="str">
        <f>IF(AP87=0,"NON","OUI")</f>
        <v>NON</v>
      </c>
      <c r="BB87" s="351"/>
      <c r="BC87" s="351"/>
      <c r="BD87" s="352" t="s">
        <v>310</v>
      </c>
      <c r="BE87" s="237" t="str">
        <f>IF((AQ87+AR87)=3,"YEUX / INGESTION",IF(AQ87="2","YEUX",IF(AR87="1","INGESTION","NON")))</f>
        <v>NON</v>
      </c>
      <c r="BF87" s="351"/>
      <c r="BG87" s="354" t="s">
        <v>310</v>
      </c>
      <c r="BH87" s="154">
        <f>IF(ISNA(VLOOKUP(L87,CMRCLP,4,FALSE)),0,VLOOKUP(L87,CMRCLP,4))</f>
        <v>0</v>
      </c>
      <c r="BI87" s="154">
        <f>IF(ISNA(VLOOKUP(M87,CMRCLP,4,FALSE)),0,VLOOKUP(M87,CMRCLP,4))</f>
        <v>0</v>
      </c>
      <c r="BJ87" s="154">
        <f>IF(ISNA(VLOOKUP(N87,CMRCLP,4,FALSE)),0,VLOOKUP(N87,CMRCLP,4))</f>
        <v>0</v>
      </c>
      <c r="BK87" s="154">
        <f>IF(ISNA(VLOOKUP(O87,CMRCLP,4,FALSE)),0,VLOOKUP(O87,CMRCLP,4))</f>
        <v>0</v>
      </c>
      <c r="BL87" s="154">
        <f>IF(ISNA(VLOOKUP(L87,DANGERCLP,2,FALSE)),1,VLOOKUP(L87,DANGERCLP,2,FALSE))</f>
        <v>1</v>
      </c>
      <c r="BM87" s="154">
        <f>IF(ISNA(VLOOKUP(M87,DANGERCLP,2,FALSE)),1,VLOOKUP(M87,DANGERCLP,2,FALSE))</f>
        <v>1</v>
      </c>
      <c r="BN87" s="154">
        <f>IF(ISNA(VLOOKUP(N87,DANGERCLP,2,FALSE)),1,VLOOKUP(N87,DANGERCLP,2,FALSE))</f>
        <v>1</v>
      </c>
      <c r="BO87" s="154">
        <f>IF(ISNA(VLOOKUP(O87,DANGERCLP,2,FALSE)),1,VLOOKUP(O87,DANGERCLP,2,FALSE))</f>
        <v>1</v>
      </c>
      <c r="BP87" s="154">
        <f>IF(ISNA(VLOOKUP(P87,VLEPON,2)),1,VLOOKUP(P87,VLEPON,2))</f>
        <v>1</v>
      </c>
      <c r="BQ87" s="155">
        <f>T87/MAXA($T$8:$T$463)</f>
        <v>0</v>
      </c>
      <c r="BR87" s="156">
        <f t="shared" si="42"/>
        <v>11</v>
      </c>
      <c r="BS87" s="156">
        <f t="shared" si="43"/>
        <v>11</v>
      </c>
      <c r="BT87" s="157">
        <f t="shared" si="44"/>
        <v>1</v>
      </c>
      <c r="BU87" s="255">
        <f t="shared" si="58"/>
        <v>1</v>
      </c>
      <c r="BV87" s="252">
        <f>IF(ISNA(VLOOKUP((CONCATENATE(U87,V87)),Fréquencess,3,FALSE)),0,VLOOKUP((CONCATENATE(U87,V87)),Fréquencess,3,FALSE))</f>
        <v>1</v>
      </c>
      <c r="BW87" s="247">
        <f t="shared" si="45"/>
        <v>1</v>
      </c>
      <c r="BX87" s="247">
        <f t="shared" si="64"/>
        <v>1</v>
      </c>
      <c r="BY87" s="247">
        <f>IF(ISNA(VLOOKUP(Q87,score_volatilité,2,FALSE)),0,VLOOKUP(Q87,score_volatilité,2,FALSE))</f>
        <v>1</v>
      </c>
      <c r="BZ87" s="247">
        <f>IF(ISNA(VLOOKUP(X87,score_procédé,2,FALSE)),0,VLOOKUP(X87,score_procédé,2,FALSE))</f>
        <v>0.5</v>
      </c>
      <c r="CA87" s="247">
        <f>IF(ISNA(VLOOKUP(Y87,score_protection,2,FALSE)),0,VLOOKUP(Y87,score_protection,2,FALSE))</f>
        <v>1</v>
      </c>
      <c r="CB87" s="252">
        <f t="shared" si="65"/>
        <v>0.5</v>
      </c>
      <c r="CC87" s="154">
        <f>IF(ISNA(VLOOKUP(L87,DANGERARRETE,10,FALSE)),0,VLOOKUP(L87,DANGERARRETE,10,FALSE))</f>
        <v>0</v>
      </c>
      <c r="CD87" s="154">
        <f>IF(ISNA(VLOOKUP(M87,DANGERARRETE,10,FALSE)),0,VLOOKUP(M87,DANGERARRETE,10,FALSE))</f>
        <v>0</v>
      </c>
      <c r="CE87" s="154">
        <f>IF(ISNA(VLOOKUP(N87,DANGERARRETE,10,FALSE)),0,VLOOKUP(N87,DANGERARRETE,10,FALSE))</f>
        <v>0</v>
      </c>
      <c r="CF87" s="154">
        <f>IF(ISNA(VLOOKUP(O87,DANGERARRETE,10,FALSE)),0,VLOOKUP(O87,DANGERARRETE,10,FALSE))</f>
        <v>0</v>
      </c>
      <c r="CG87" s="154">
        <f t="shared" si="66"/>
        <v>0</v>
      </c>
      <c r="CH87" s="296" t="str">
        <f t="shared" si="69"/>
        <v>NON</v>
      </c>
    </row>
    <row r="88" spans="1:86" s="108" customFormat="1" ht="26.5" customHeight="1" x14ac:dyDescent="0.25">
      <c r="A88" s="77">
        <v>81</v>
      </c>
      <c r="B88" s="105"/>
      <c r="C88" s="105"/>
      <c r="D88" s="106"/>
      <c r="E88" s="106"/>
      <c r="F88" s="107"/>
      <c r="G88" s="114" t="s">
        <v>76</v>
      </c>
      <c r="H88" s="114" t="s">
        <v>76</v>
      </c>
      <c r="I88" s="114" t="s">
        <v>76</v>
      </c>
      <c r="J88" s="114" t="s">
        <v>76</v>
      </c>
      <c r="K88" s="114" t="s">
        <v>9</v>
      </c>
      <c r="L88" s="108" t="s">
        <v>8</v>
      </c>
      <c r="M88" s="108" t="s">
        <v>8</v>
      </c>
      <c r="N88" s="108" t="s">
        <v>8</v>
      </c>
      <c r="O88" s="108" t="s">
        <v>8</v>
      </c>
      <c r="P88" s="225" t="s">
        <v>76</v>
      </c>
      <c r="Q88" s="244" t="s">
        <v>34</v>
      </c>
      <c r="R88" s="259" t="s">
        <v>299</v>
      </c>
      <c r="S88" s="265" t="s">
        <v>300</v>
      </c>
      <c r="T88" s="217">
        <v>0</v>
      </c>
      <c r="U88" s="149" t="s">
        <v>58</v>
      </c>
      <c r="V88" s="149" t="s">
        <v>256</v>
      </c>
      <c r="W88" s="150" t="str">
        <f t="shared" si="41"/>
        <v>&lt; 30 mn</v>
      </c>
      <c r="X88" s="151" t="s">
        <v>31</v>
      </c>
      <c r="Y88" s="229" t="s">
        <v>108</v>
      </c>
      <c r="Z88" s="152">
        <f t="shared" si="46"/>
        <v>0</v>
      </c>
      <c r="AA88" s="152">
        <f t="shared" si="47"/>
        <v>0</v>
      </c>
      <c r="AB88" s="152">
        <f t="shared" si="48"/>
        <v>0</v>
      </c>
      <c r="AC88" s="152">
        <f t="shared" si="49"/>
        <v>0</v>
      </c>
      <c r="AD88" s="152">
        <f t="shared" si="50"/>
        <v>0</v>
      </c>
      <c r="AE88" s="152">
        <f t="shared" si="51"/>
        <v>0</v>
      </c>
      <c r="AF88" s="152">
        <f t="shared" si="52"/>
        <v>0</v>
      </c>
      <c r="AG88" s="152">
        <f t="shared" si="53"/>
        <v>0</v>
      </c>
      <c r="AH88" s="152">
        <f t="shared" si="54"/>
        <v>0</v>
      </c>
      <c r="AI88" s="152">
        <f t="shared" si="55"/>
        <v>0</v>
      </c>
      <c r="AJ88" s="152">
        <f t="shared" si="56"/>
        <v>0</v>
      </c>
      <c r="AK88" s="152">
        <f t="shared" si="57"/>
        <v>0</v>
      </c>
      <c r="AL88" s="263">
        <f t="shared" si="39"/>
        <v>0</v>
      </c>
      <c r="AM88" s="263">
        <f t="shared" si="70"/>
        <v>0</v>
      </c>
      <c r="AN88" s="263">
        <f t="shared" si="40"/>
        <v>0</v>
      </c>
      <c r="AO88" s="251">
        <f t="shared" si="71"/>
        <v>0</v>
      </c>
      <c r="AP88" s="153">
        <f t="shared" si="59"/>
        <v>0</v>
      </c>
      <c r="AQ88" s="153" t="str">
        <f t="shared" si="60"/>
        <v>0</v>
      </c>
      <c r="AR88" s="153" t="str">
        <f t="shared" si="67"/>
        <v>0</v>
      </c>
      <c r="AS88" s="153" t="str">
        <f t="shared" si="68"/>
        <v>0</v>
      </c>
      <c r="AT88" s="247">
        <f t="shared" si="61"/>
        <v>1</v>
      </c>
      <c r="AU88" s="247" t="str">
        <f t="shared" si="62"/>
        <v>Faible</v>
      </c>
      <c r="AV88" s="346" t="str">
        <f t="shared" si="63"/>
        <v>NON</v>
      </c>
      <c r="AW88" s="234" t="str">
        <f>IF(CB88&lt;100,"RISQUE MINIME","RISQUE NON FAIBLE")</f>
        <v>RISQUE MINIME</v>
      </c>
      <c r="AX88" s="231" t="str">
        <f>IF(AO88=0,"NON","OUI")</f>
        <v>NON</v>
      </c>
      <c r="AY88" s="351"/>
      <c r="AZ88" s="352" t="s">
        <v>310</v>
      </c>
      <c r="BA88" s="237" t="str">
        <f>IF(AP88=0,"NON","OUI")</f>
        <v>NON</v>
      </c>
      <c r="BB88" s="351"/>
      <c r="BC88" s="351"/>
      <c r="BD88" s="352" t="s">
        <v>310</v>
      </c>
      <c r="BE88" s="237" t="str">
        <f>IF((AQ88+AR88)=3,"YEUX / INGESTION",IF(AQ88="2","YEUX",IF(AR88="1","INGESTION","NON")))</f>
        <v>NON</v>
      </c>
      <c r="BF88" s="351"/>
      <c r="BG88" s="354" t="s">
        <v>310</v>
      </c>
      <c r="BH88" s="154">
        <f>IF(ISNA(VLOOKUP(L88,CMRCLP,4,FALSE)),0,VLOOKUP(L88,CMRCLP,4))</f>
        <v>0</v>
      </c>
      <c r="BI88" s="154">
        <f>IF(ISNA(VLOOKUP(M88,CMRCLP,4,FALSE)),0,VLOOKUP(M88,CMRCLP,4))</f>
        <v>0</v>
      </c>
      <c r="BJ88" s="154">
        <f>IF(ISNA(VLOOKUP(N88,CMRCLP,4,FALSE)),0,VLOOKUP(N88,CMRCLP,4))</f>
        <v>0</v>
      </c>
      <c r="BK88" s="154">
        <f>IF(ISNA(VLOOKUP(O88,CMRCLP,4,FALSE)),0,VLOOKUP(O88,CMRCLP,4))</f>
        <v>0</v>
      </c>
      <c r="BL88" s="154">
        <f>IF(ISNA(VLOOKUP(L88,DANGERCLP,2,FALSE)),1,VLOOKUP(L88,DANGERCLP,2,FALSE))</f>
        <v>1</v>
      </c>
      <c r="BM88" s="154">
        <f>IF(ISNA(VLOOKUP(M88,DANGERCLP,2,FALSE)),1,VLOOKUP(M88,DANGERCLP,2,FALSE))</f>
        <v>1</v>
      </c>
      <c r="BN88" s="154">
        <f>IF(ISNA(VLOOKUP(N88,DANGERCLP,2,FALSE)),1,VLOOKUP(N88,DANGERCLP,2,FALSE))</f>
        <v>1</v>
      </c>
      <c r="BO88" s="154">
        <f>IF(ISNA(VLOOKUP(O88,DANGERCLP,2,FALSE)),1,VLOOKUP(O88,DANGERCLP,2,FALSE))</f>
        <v>1</v>
      </c>
      <c r="BP88" s="154">
        <f>IF(ISNA(VLOOKUP(P88,VLEPON,2)),1,VLOOKUP(P88,VLEPON,2))</f>
        <v>1</v>
      </c>
      <c r="BQ88" s="155">
        <f>T88/MAXA($T$8:$T$463)</f>
        <v>0</v>
      </c>
      <c r="BR88" s="156">
        <f t="shared" si="42"/>
        <v>11</v>
      </c>
      <c r="BS88" s="156">
        <f t="shared" si="43"/>
        <v>11</v>
      </c>
      <c r="BT88" s="157">
        <f t="shared" si="44"/>
        <v>1</v>
      </c>
      <c r="BU88" s="255">
        <f t="shared" si="58"/>
        <v>1</v>
      </c>
      <c r="BV88" s="252">
        <f>IF(ISNA(VLOOKUP((CONCATENATE(U88,V88)),Fréquencess,3,FALSE)),0,VLOOKUP((CONCATENATE(U88,V88)),Fréquencess,3,FALSE))</f>
        <v>1</v>
      </c>
      <c r="BW88" s="247">
        <f t="shared" si="45"/>
        <v>1</v>
      </c>
      <c r="BX88" s="247">
        <f t="shared" si="64"/>
        <v>1</v>
      </c>
      <c r="BY88" s="247">
        <f>IF(ISNA(VLOOKUP(Q88,score_volatilité,2,FALSE)),0,VLOOKUP(Q88,score_volatilité,2,FALSE))</f>
        <v>1</v>
      </c>
      <c r="BZ88" s="247">
        <f>IF(ISNA(VLOOKUP(X88,score_procédé,2,FALSE)),0,VLOOKUP(X88,score_procédé,2,FALSE))</f>
        <v>0.5</v>
      </c>
      <c r="CA88" s="247">
        <f>IF(ISNA(VLOOKUP(Y88,score_protection,2,FALSE)),0,VLOOKUP(Y88,score_protection,2,FALSE))</f>
        <v>1</v>
      </c>
      <c r="CB88" s="252">
        <f t="shared" si="65"/>
        <v>0.5</v>
      </c>
      <c r="CC88" s="154">
        <f>IF(ISNA(VLOOKUP(L88,DANGERARRETE,10,FALSE)),0,VLOOKUP(L88,DANGERARRETE,10,FALSE))</f>
        <v>0</v>
      </c>
      <c r="CD88" s="154">
        <f>IF(ISNA(VLOOKUP(M88,DANGERARRETE,10,FALSE)),0,VLOOKUP(M88,DANGERARRETE,10,FALSE))</f>
        <v>0</v>
      </c>
      <c r="CE88" s="154">
        <f>IF(ISNA(VLOOKUP(N88,DANGERARRETE,10,FALSE)),0,VLOOKUP(N88,DANGERARRETE,10,FALSE))</f>
        <v>0</v>
      </c>
      <c r="CF88" s="154">
        <f>IF(ISNA(VLOOKUP(O88,DANGERARRETE,10,FALSE)),0,VLOOKUP(O88,DANGERARRETE,10,FALSE))</f>
        <v>0</v>
      </c>
      <c r="CG88" s="154">
        <f t="shared" si="66"/>
        <v>0</v>
      </c>
      <c r="CH88" s="296" t="str">
        <f t="shared" si="69"/>
        <v>NON</v>
      </c>
    </row>
    <row r="89" spans="1:86" s="108" customFormat="1" ht="26.5" customHeight="1" x14ac:dyDescent="0.25">
      <c r="A89" s="77">
        <v>82</v>
      </c>
      <c r="B89" s="105"/>
      <c r="C89" s="105"/>
      <c r="D89" s="106"/>
      <c r="E89" s="106"/>
      <c r="F89" s="107"/>
      <c r="G89" s="114" t="s">
        <v>76</v>
      </c>
      <c r="H89" s="114" t="s">
        <v>76</v>
      </c>
      <c r="I89" s="114" t="s">
        <v>76</v>
      </c>
      <c r="J89" s="114" t="s">
        <v>76</v>
      </c>
      <c r="K89" s="114" t="s">
        <v>9</v>
      </c>
      <c r="L89" s="108" t="s">
        <v>8</v>
      </c>
      <c r="M89" s="108" t="s">
        <v>8</v>
      </c>
      <c r="N89" s="108" t="s">
        <v>8</v>
      </c>
      <c r="O89" s="108" t="s">
        <v>8</v>
      </c>
      <c r="P89" s="225" t="s">
        <v>76</v>
      </c>
      <c r="Q89" s="244" t="s">
        <v>34</v>
      </c>
      <c r="R89" s="259" t="s">
        <v>299</v>
      </c>
      <c r="S89" s="265" t="s">
        <v>300</v>
      </c>
      <c r="T89" s="217">
        <v>0</v>
      </c>
      <c r="U89" s="149" t="s">
        <v>58</v>
      </c>
      <c r="V89" s="149" t="s">
        <v>256</v>
      </c>
      <c r="W89" s="150" t="str">
        <f t="shared" si="41"/>
        <v>&lt; 30 mn</v>
      </c>
      <c r="X89" s="151" t="s">
        <v>31</v>
      </c>
      <c r="Y89" s="229" t="s">
        <v>108</v>
      </c>
      <c r="Z89" s="152">
        <f t="shared" si="46"/>
        <v>0</v>
      </c>
      <c r="AA89" s="152">
        <f t="shared" si="47"/>
        <v>0</v>
      </c>
      <c r="AB89" s="152">
        <f t="shared" si="48"/>
        <v>0</v>
      </c>
      <c r="AC89" s="152">
        <f t="shared" si="49"/>
        <v>0</v>
      </c>
      <c r="AD89" s="152">
        <f t="shared" si="50"/>
        <v>0</v>
      </c>
      <c r="AE89" s="152">
        <f t="shared" si="51"/>
        <v>0</v>
      </c>
      <c r="AF89" s="152">
        <f t="shared" si="52"/>
        <v>0</v>
      </c>
      <c r="AG89" s="152">
        <f t="shared" si="53"/>
        <v>0</v>
      </c>
      <c r="AH89" s="152">
        <f t="shared" si="54"/>
        <v>0</v>
      </c>
      <c r="AI89" s="152">
        <f t="shared" si="55"/>
        <v>0</v>
      </c>
      <c r="AJ89" s="152">
        <f t="shared" si="56"/>
        <v>0</v>
      </c>
      <c r="AK89" s="152">
        <f t="shared" si="57"/>
        <v>0</v>
      </c>
      <c r="AL89" s="263">
        <f t="shared" si="39"/>
        <v>0</v>
      </c>
      <c r="AM89" s="263">
        <f t="shared" si="70"/>
        <v>0</v>
      </c>
      <c r="AN89" s="263">
        <f t="shared" si="40"/>
        <v>0</v>
      </c>
      <c r="AO89" s="251">
        <f t="shared" si="71"/>
        <v>0</v>
      </c>
      <c r="AP89" s="153">
        <f t="shared" si="59"/>
        <v>0</v>
      </c>
      <c r="AQ89" s="153" t="str">
        <f t="shared" si="60"/>
        <v>0</v>
      </c>
      <c r="AR89" s="153" t="str">
        <f t="shared" si="67"/>
        <v>0</v>
      </c>
      <c r="AS89" s="153" t="str">
        <f t="shared" si="68"/>
        <v>0</v>
      </c>
      <c r="AT89" s="247">
        <f t="shared" si="61"/>
        <v>1</v>
      </c>
      <c r="AU89" s="247" t="str">
        <f t="shared" si="62"/>
        <v>Faible</v>
      </c>
      <c r="AV89" s="346" t="str">
        <f t="shared" si="63"/>
        <v>NON</v>
      </c>
      <c r="AW89" s="234" t="str">
        <f>IF(CB89&lt;100,"RISQUE MINIME","RISQUE NON FAIBLE")</f>
        <v>RISQUE MINIME</v>
      </c>
      <c r="AX89" s="231" t="str">
        <f>IF(AO89=0,"NON","OUI")</f>
        <v>NON</v>
      </c>
      <c r="AY89" s="351"/>
      <c r="AZ89" s="352" t="s">
        <v>310</v>
      </c>
      <c r="BA89" s="237" t="str">
        <f>IF(AP89=0,"NON","OUI")</f>
        <v>NON</v>
      </c>
      <c r="BB89" s="351"/>
      <c r="BC89" s="351"/>
      <c r="BD89" s="352" t="s">
        <v>310</v>
      </c>
      <c r="BE89" s="237" t="str">
        <f>IF((AQ89+AR89)=3,"YEUX / INGESTION",IF(AQ89="2","YEUX",IF(AR89="1","INGESTION","NON")))</f>
        <v>NON</v>
      </c>
      <c r="BF89" s="351"/>
      <c r="BG89" s="354" t="s">
        <v>310</v>
      </c>
      <c r="BH89" s="154">
        <f>IF(ISNA(VLOOKUP(L89,CMRCLP,4,FALSE)),0,VLOOKUP(L89,CMRCLP,4))</f>
        <v>0</v>
      </c>
      <c r="BI89" s="154">
        <f>IF(ISNA(VLOOKUP(M89,CMRCLP,4,FALSE)),0,VLOOKUP(M89,CMRCLP,4))</f>
        <v>0</v>
      </c>
      <c r="BJ89" s="154">
        <f>IF(ISNA(VLOOKUP(N89,CMRCLP,4,FALSE)),0,VLOOKUP(N89,CMRCLP,4))</f>
        <v>0</v>
      </c>
      <c r="BK89" s="154">
        <f>IF(ISNA(VLOOKUP(O89,CMRCLP,4,FALSE)),0,VLOOKUP(O89,CMRCLP,4))</f>
        <v>0</v>
      </c>
      <c r="BL89" s="154">
        <f>IF(ISNA(VLOOKUP(L89,DANGERCLP,2,FALSE)),1,VLOOKUP(L89,DANGERCLP,2,FALSE))</f>
        <v>1</v>
      </c>
      <c r="BM89" s="154">
        <f>IF(ISNA(VLOOKUP(M89,DANGERCLP,2,FALSE)),1,VLOOKUP(M89,DANGERCLP,2,FALSE))</f>
        <v>1</v>
      </c>
      <c r="BN89" s="154">
        <f>IF(ISNA(VLOOKUP(N89,DANGERCLP,2,FALSE)),1,VLOOKUP(N89,DANGERCLP,2,FALSE))</f>
        <v>1</v>
      </c>
      <c r="BO89" s="154">
        <f>IF(ISNA(VLOOKUP(O89,DANGERCLP,2,FALSE)),1,VLOOKUP(O89,DANGERCLP,2,FALSE))</f>
        <v>1</v>
      </c>
      <c r="BP89" s="154">
        <f>IF(ISNA(VLOOKUP(P89,VLEPON,2)),1,VLOOKUP(P89,VLEPON,2))</f>
        <v>1</v>
      </c>
      <c r="BQ89" s="155">
        <f>T89/MAXA($T$8:$T$463)</f>
        <v>0</v>
      </c>
      <c r="BR89" s="156">
        <f t="shared" si="42"/>
        <v>11</v>
      </c>
      <c r="BS89" s="156">
        <f t="shared" si="43"/>
        <v>11</v>
      </c>
      <c r="BT89" s="157">
        <f t="shared" si="44"/>
        <v>1</v>
      </c>
      <c r="BU89" s="255">
        <f t="shared" si="58"/>
        <v>1</v>
      </c>
      <c r="BV89" s="252">
        <f>IF(ISNA(VLOOKUP((CONCATENATE(U89,V89)),Fréquencess,3,FALSE)),0,VLOOKUP((CONCATENATE(U89,V89)),Fréquencess,3,FALSE))</f>
        <v>1</v>
      </c>
      <c r="BW89" s="247">
        <f t="shared" si="45"/>
        <v>1</v>
      </c>
      <c r="BX89" s="247">
        <f t="shared" si="64"/>
        <v>1</v>
      </c>
      <c r="BY89" s="247">
        <f>IF(ISNA(VLOOKUP(Q89,score_volatilité,2,FALSE)),0,VLOOKUP(Q89,score_volatilité,2,FALSE))</f>
        <v>1</v>
      </c>
      <c r="BZ89" s="247">
        <f>IF(ISNA(VLOOKUP(X89,score_procédé,2,FALSE)),0,VLOOKUP(X89,score_procédé,2,FALSE))</f>
        <v>0.5</v>
      </c>
      <c r="CA89" s="247">
        <f>IF(ISNA(VLOOKUP(Y89,score_protection,2,FALSE)),0,VLOOKUP(Y89,score_protection,2,FALSE))</f>
        <v>1</v>
      </c>
      <c r="CB89" s="252">
        <f t="shared" si="65"/>
        <v>0.5</v>
      </c>
      <c r="CC89" s="154">
        <f>IF(ISNA(VLOOKUP(L89,DANGERARRETE,10,FALSE)),0,VLOOKUP(L89,DANGERARRETE,10,FALSE))</f>
        <v>0</v>
      </c>
      <c r="CD89" s="154">
        <f>IF(ISNA(VLOOKUP(M89,DANGERARRETE,10,FALSE)),0,VLOOKUP(M89,DANGERARRETE,10,FALSE))</f>
        <v>0</v>
      </c>
      <c r="CE89" s="154">
        <f>IF(ISNA(VLOOKUP(N89,DANGERARRETE,10,FALSE)),0,VLOOKUP(N89,DANGERARRETE,10,FALSE))</f>
        <v>0</v>
      </c>
      <c r="CF89" s="154">
        <f>IF(ISNA(VLOOKUP(O89,DANGERARRETE,10,FALSE)),0,VLOOKUP(O89,DANGERARRETE,10,FALSE))</f>
        <v>0</v>
      </c>
      <c r="CG89" s="154">
        <f t="shared" si="66"/>
        <v>0</v>
      </c>
      <c r="CH89" s="296" t="str">
        <f t="shared" si="69"/>
        <v>NON</v>
      </c>
    </row>
    <row r="90" spans="1:86" s="108" customFormat="1" ht="26.5" customHeight="1" x14ac:dyDescent="0.25">
      <c r="A90" s="77">
        <v>83</v>
      </c>
      <c r="B90" s="105"/>
      <c r="C90" s="105"/>
      <c r="D90" s="106"/>
      <c r="E90" s="106"/>
      <c r="F90" s="107"/>
      <c r="G90" s="114" t="s">
        <v>76</v>
      </c>
      <c r="H90" s="114" t="s">
        <v>76</v>
      </c>
      <c r="I90" s="114" t="s">
        <v>76</v>
      </c>
      <c r="J90" s="114" t="s">
        <v>76</v>
      </c>
      <c r="K90" s="114" t="s">
        <v>9</v>
      </c>
      <c r="L90" s="108" t="s">
        <v>8</v>
      </c>
      <c r="M90" s="108" t="s">
        <v>8</v>
      </c>
      <c r="N90" s="108" t="s">
        <v>8</v>
      </c>
      <c r="O90" s="108" t="s">
        <v>8</v>
      </c>
      <c r="P90" s="225" t="s">
        <v>76</v>
      </c>
      <c r="Q90" s="244" t="s">
        <v>34</v>
      </c>
      <c r="R90" s="259" t="s">
        <v>299</v>
      </c>
      <c r="S90" s="265" t="s">
        <v>300</v>
      </c>
      <c r="T90" s="217">
        <v>0</v>
      </c>
      <c r="U90" s="149" t="s">
        <v>58</v>
      </c>
      <c r="V90" s="149" t="s">
        <v>256</v>
      </c>
      <c r="W90" s="150" t="str">
        <f t="shared" si="41"/>
        <v>&lt; 30 mn</v>
      </c>
      <c r="X90" s="151" t="s">
        <v>31</v>
      </c>
      <c r="Y90" s="229" t="s">
        <v>108</v>
      </c>
      <c r="Z90" s="152">
        <f t="shared" si="46"/>
        <v>0</v>
      </c>
      <c r="AA90" s="152">
        <f t="shared" si="47"/>
        <v>0</v>
      </c>
      <c r="AB90" s="152">
        <f t="shared" si="48"/>
        <v>0</v>
      </c>
      <c r="AC90" s="152">
        <f t="shared" si="49"/>
        <v>0</v>
      </c>
      <c r="AD90" s="152">
        <f t="shared" si="50"/>
        <v>0</v>
      </c>
      <c r="AE90" s="152">
        <f t="shared" si="51"/>
        <v>0</v>
      </c>
      <c r="AF90" s="152">
        <f t="shared" si="52"/>
        <v>0</v>
      </c>
      <c r="AG90" s="152">
        <f t="shared" si="53"/>
        <v>0</v>
      </c>
      <c r="AH90" s="152">
        <f t="shared" si="54"/>
        <v>0</v>
      </c>
      <c r="AI90" s="152">
        <f t="shared" si="55"/>
        <v>0</v>
      </c>
      <c r="AJ90" s="152">
        <f t="shared" si="56"/>
        <v>0</v>
      </c>
      <c r="AK90" s="152">
        <f t="shared" si="57"/>
        <v>0</v>
      </c>
      <c r="AL90" s="263">
        <f t="shared" si="39"/>
        <v>0</v>
      </c>
      <c r="AM90" s="263">
        <f t="shared" si="70"/>
        <v>0</v>
      </c>
      <c r="AN90" s="263">
        <f t="shared" si="40"/>
        <v>0</v>
      </c>
      <c r="AO90" s="251">
        <f t="shared" si="71"/>
        <v>0</v>
      </c>
      <c r="AP90" s="153">
        <f t="shared" si="59"/>
        <v>0</v>
      </c>
      <c r="AQ90" s="153" t="str">
        <f t="shared" si="60"/>
        <v>0</v>
      </c>
      <c r="AR90" s="153" t="str">
        <f t="shared" si="67"/>
        <v>0</v>
      </c>
      <c r="AS90" s="153" t="str">
        <f t="shared" si="68"/>
        <v>0</v>
      </c>
      <c r="AT90" s="247">
        <f t="shared" si="61"/>
        <v>1</v>
      </c>
      <c r="AU90" s="247" t="str">
        <f t="shared" si="62"/>
        <v>Faible</v>
      </c>
      <c r="AV90" s="346" t="str">
        <f t="shared" si="63"/>
        <v>NON</v>
      </c>
      <c r="AW90" s="234" t="str">
        <f>IF(CB90&lt;100,"RISQUE MINIME","RISQUE NON FAIBLE")</f>
        <v>RISQUE MINIME</v>
      </c>
      <c r="AX90" s="231" t="str">
        <f>IF(AO90=0,"NON","OUI")</f>
        <v>NON</v>
      </c>
      <c r="AY90" s="351"/>
      <c r="AZ90" s="352" t="s">
        <v>310</v>
      </c>
      <c r="BA90" s="237" t="str">
        <f>IF(AP90=0,"NON","OUI")</f>
        <v>NON</v>
      </c>
      <c r="BB90" s="351"/>
      <c r="BC90" s="351"/>
      <c r="BD90" s="352" t="s">
        <v>310</v>
      </c>
      <c r="BE90" s="237" t="str">
        <f>IF((AQ90+AR90)=3,"YEUX / INGESTION",IF(AQ90="2","YEUX",IF(AR90="1","INGESTION","NON")))</f>
        <v>NON</v>
      </c>
      <c r="BF90" s="351"/>
      <c r="BG90" s="354" t="s">
        <v>310</v>
      </c>
      <c r="BH90" s="154">
        <f>IF(ISNA(VLOOKUP(L90,CMRCLP,4,FALSE)),0,VLOOKUP(L90,CMRCLP,4))</f>
        <v>0</v>
      </c>
      <c r="BI90" s="154">
        <f>IF(ISNA(VLOOKUP(M90,CMRCLP,4,FALSE)),0,VLOOKUP(M90,CMRCLP,4))</f>
        <v>0</v>
      </c>
      <c r="BJ90" s="154">
        <f>IF(ISNA(VLOOKUP(N90,CMRCLP,4,FALSE)),0,VLOOKUP(N90,CMRCLP,4))</f>
        <v>0</v>
      </c>
      <c r="BK90" s="154">
        <f>IF(ISNA(VLOOKUP(O90,CMRCLP,4,FALSE)),0,VLOOKUP(O90,CMRCLP,4))</f>
        <v>0</v>
      </c>
      <c r="BL90" s="154">
        <f>IF(ISNA(VLOOKUP(L90,DANGERCLP,2,FALSE)),1,VLOOKUP(L90,DANGERCLP,2,FALSE))</f>
        <v>1</v>
      </c>
      <c r="BM90" s="154">
        <f>IF(ISNA(VLOOKUP(M90,DANGERCLP,2,FALSE)),1,VLOOKUP(M90,DANGERCLP,2,FALSE))</f>
        <v>1</v>
      </c>
      <c r="BN90" s="154">
        <f>IF(ISNA(VLOOKUP(N90,DANGERCLP,2,FALSE)),1,VLOOKUP(N90,DANGERCLP,2,FALSE))</f>
        <v>1</v>
      </c>
      <c r="BO90" s="154">
        <f>IF(ISNA(VLOOKUP(O90,DANGERCLP,2,FALSE)),1,VLOOKUP(O90,DANGERCLP,2,FALSE))</f>
        <v>1</v>
      </c>
      <c r="BP90" s="154">
        <f>IF(ISNA(VLOOKUP(P90,VLEPON,2)),1,VLOOKUP(P90,VLEPON,2))</f>
        <v>1</v>
      </c>
      <c r="BQ90" s="155">
        <f>T90/MAXA($T$8:$T$463)</f>
        <v>0</v>
      </c>
      <c r="BR90" s="156">
        <f t="shared" si="42"/>
        <v>11</v>
      </c>
      <c r="BS90" s="156">
        <f t="shared" si="43"/>
        <v>11</v>
      </c>
      <c r="BT90" s="157">
        <f t="shared" si="44"/>
        <v>1</v>
      </c>
      <c r="BU90" s="255">
        <f t="shared" si="58"/>
        <v>1</v>
      </c>
      <c r="BV90" s="252">
        <f>IF(ISNA(VLOOKUP((CONCATENATE(U90,V90)),Fréquencess,3,FALSE)),0,VLOOKUP((CONCATENATE(U90,V90)),Fréquencess,3,FALSE))</f>
        <v>1</v>
      </c>
      <c r="BW90" s="247">
        <f t="shared" si="45"/>
        <v>1</v>
      </c>
      <c r="BX90" s="247">
        <f t="shared" si="64"/>
        <v>1</v>
      </c>
      <c r="BY90" s="247">
        <f>IF(ISNA(VLOOKUP(Q90,score_volatilité,2,FALSE)),0,VLOOKUP(Q90,score_volatilité,2,FALSE))</f>
        <v>1</v>
      </c>
      <c r="BZ90" s="247">
        <f>IF(ISNA(VLOOKUP(X90,score_procédé,2,FALSE)),0,VLOOKUP(X90,score_procédé,2,FALSE))</f>
        <v>0.5</v>
      </c>
      <c r="CA90" s="247">
        <f>IF(ISNA(VLOOKUP(Y90,score_protection,2,FALSE)),0,VLOOKUP(Y90,score_protection,2,FALSE))</f>
        <v>1</v>
      </c>
      <c r="CB90" s="252">
        <f t="shared" si="65"/>
        <v>0.5</v>
      </c>
      <c r="CC90" s="154">
        <f>IF(ISNA(VLOOKUP(L90,DANGERARRETE,10,FALSE)),0,VLOOKUP(L90,DANGERARRETE,10,FALSE))</f>
        <v>0</v>
      </c>
      <c r="CD90" s="154">
        <f>IF(ISNA(VLOOKUP(M90,DANGERARRETE,10,FALSE)),0,VLOOKUP(M90,DANGERARRETE,10,FALSE))</f>
        <v>0</v>
      </c>
      <c r="CE90" s="154">
        <f>IF(ISNA(VLOOKUP(N90,DANGERARRETE,10,FALSE)),0,VLOOKUP(N90,DANGERARRETE,10,FALSE))</f>
        <v>0</v>
      </c>
      <c r="CF90" s="154">
        <f>IF(ISNA(VLOOKUP(O90,DANGERARRETE,10,FALSE)),0,VLOOKUP(O90,DANGERARRETE,10,FALSE))</f>
        <v>0</v>
      </c>
      <c r="CG90" s="154">
        <f t="shared" si="66"/>
        <v>0</v>
      </c>
      <c r="CH90" s="296" t="str">
        <f t="shared" si="69"/>
        <v>NON</v>
      </c>
    </row>
    <row r="91" spans="1:86" s="108" customFormat="1" ht="26.5" customHeight="1" x14ac:dyDescent="0.25">
      <c r="A91" s="77">
        <v>84</v>
      </c>
      <c r="B91" s="105"/>
      <c r="C91" s="105"/>
      <c r="D91" s="106"/>
      <c r="E91" s="106"/>
      <c r="F91" s="107"/>
      <c r="G91" s="114" t="s">
        <v>76</v>
      </c>
      <c r="H91" s="114" t="s">
        <v>76</v>
      </c>
      <c r="I91" s="114" t="s">
        <v>76</v>
      </c>
      <c r="J91" s="114" t="s">
        <v>76</v>
      </c>
      <c r="K91" s="114" t="s">
        <v>9</v>
      </c>
      <c r="L91" s="108" t="s">
        <v>8</v>
      </c>
      <c r="M91" s="108" t="s">
        <v>8</v>
      </c>
      <c r="N91" s="108" t="s">
        <v>8</v>
      </c>
      <c r="O91" s="108" t="s">
        <v>8</v>
      </c>
      <c r="P91" s="225" t="s">
        <v>76</v>
      </c>
      <c r="Q91" s="244" t="s">
        <v>34</v>
      </c>
      <c r="R91" s="259" t="s">
        <v>299</v>
      </c>
      <c r="S91" s="265" t="s">
        <v>300</v>
      </c>
      <c r="T91" s="217">
        <v>0</v>
      </c>
      <c r="U91" s="149" t="s">
        <v>58</v>
      </c>
      <c r="V91" s="149" t="s">
        <v>256</v>
      </c>
      <c r="W91" s="150" t="str">
        <f t="shared" si="41"/>
        <v>&lt; 30 mn</v>
      </c>
      <c r="X91" s="151" t="s">
        <v>31</v>
      </c>
      <c r="Y91" s="229" t="s">
        <v>108</v>
      </c>
      <c r="Z91" s="152">
        <f t="shared" si="46"/>
        <v>0</v>
      </c>
      <c r="AA91" s="152">
        <f t="shared" si="47"/>
        <v>0</v>
      </c>
      <c r="AB91" s="152">
        <f t="shared" si="48"/>
        <v>0</v>
      </c>
      <c r="AC91" s="152">
        <f t="shared" si="49"/>
        <v>0</v>
      </c>
      <c r="AD91" s="152">
        <f t="shared" si="50"/>
        <v>0</v>
      </c>
      <c r="AE91" s="152">
        <f t="shared" si="51"/>
        <v>0</v>
      </c>
      <c r="AF91" s="152">
        <f t="shared" si="52"/>
        <v>0</v>
      </c>
      <c r="AG91" s="152">
        <f t="shared" si="53"/>
        <v>0</v>
      </c>
      <c r="AH91" s="152">
        <f t="shared" si="54"/>
        <v>0</v>
      </c>
      <c r="AI91" s="152">
        <f t="shared" si="55"/>
        <v>0</v>
      </c>
      <c r="AJ91" s="152">
        <f t="shared" si="56"/>
        <v>0</v>
      </c>
      <c r="AK91" s="152">
        <f t="shared" si="57"/>
        <v>0</v>
      </c>
      <c r="AL91" s="263">
        <f t="shared" si="39"/>
        <v>0</v>
      </c>
      <c r="AM91" s="263">
        <f t="shared" si="70"/>
        <v>0</v>
      </c>
      <c r="AN91" s="263">
        <f t="shared" si="40"/>
        <v>0</v>
      </c>
      <c r="AO91" s="251">
        <f t="shared" si="71"/>
        <v>0</v>
      </c>
      <c r="AP91" s="153">
        <f t="shared" si="59"/>
        <v>0</v>
      </c>
      <c r="AQ91" s="153" t="str">
        <f t="shared" si="60"/>
        <v>0</v>
      </c>
      <c r="AR91" s="153" t="str">
        <f t="shared" si="67"/>
        <v>0</v>
      </c>
      <c r="AS91" s="153" t="str">
        <f t="shared" si="68"/>
        <v>0</v>
      </c>
      <c r="AT91" s="247">
        <f t="shared" si="61"/>
        <v>1</v>
      </c>
      <c r="AU91" s="247" t="str">
        <f t="shared" si="62"/>
        <v>Faible</v>
      </c>
      <c r="AV91" s="346" t="str">
        <f t="shared" si="63"/>
        <v>NON</v>
      </c>
      <c r="AW91" s="234" t="str">
        <f>IF(CB91&lt;100,"RISQUE MINIME","RISQUE NON FAIBLE")</f>
        <v>RISQUE MINIME</v>
      </c>
      <c r="AX91" s="231" t="str">
        <f>IF(AO91=0,"NON","OUI")</f>
        <v>NON</v>
      </c>
      <c r="AY91" s="351"/>
      <c r="AZ91" s="352" t="s">
        <v>310</v>
      </c>
      <c r="BA91" s="237" t="str">
        <f>IF(AP91=0,"NON","OUI")</f>
        <v>NON</v>
      </c>
      <c r="BB91" s="351"/>
      <c r="BC91" s="351"/>
      <c r="BD91" s="352" t="s">
        <v>310</v>
      </c>
      <c r="BE91" s="237" t="str">
        <f>IF((AQ91+AR91)=3,"YEUX / INGESTION",IF(AQ91="2","YEUX",IF(AR91="1","INGESTION","NON")))</f>
        <v>NON</v>
      </c>
      <c r="BF91" s="351"/>
      <c r="BG91" s="354" t="s">
        <v>310</v>
      </c>
      <c r="BH91" s="154">
        <f>IF(ISNA(VLOOKUP(L91,CMRCLP,4,FALSE)),0,VLOOKUP(L91,CMRCLP,4))</f>
        <v>0</v>
      </c>
      <c r="BI91" s="154">
        <f>IF(ISNA(VLOOKUP(M91,CMRCLP,4,FALSE)),0,VLOOKUP(M91,CMRCLP,4))</f>
        <v>0</v>
      </c>
      <c r="BJ91" s="154">
        <f>IF(ISNA(VLOOKUP(N91,CMRCLP,4,FALSE)),0,VLOOKUP(N91,CMRCLP,4))</f>
        <v>0</v>
      </c>
      <c r="BK91" s="154">
        <f>IF(ISNA(VLOOKUP(O91,CMRCLP,4,FALSE)),0,VLOOKUP(O91,CMRCLP,4))</f>
        <v>0</v>
      </c>
      <c r="BL91" s="154">
        <f>IF(ISNA(VLOOKUP(L91,DANGERCLP,2,FALSE)),1,VLOOKUP(L91,DANGERCLP,2,FALSE))</f>
        <v>1</v>
      </c>
      <c r="BM91" s="154">
        <f>IF(ISNA(VLOOKUP(M91,DANGERCLP,2,FALSE)),1,VLOOKUP(M91,DANGERCLP,2,FALSE))</f>
        <v>1</v>
      </c>
      <c r="BN91" s="154">
        <f>IF(ISNA(VLOOKUP(N91,DANGERCLP,2,FALSE)),1,VLOOKUP(N91,DANGERCLP,2,FALSE))</f>
        <v>1</v>
      </c>
      <c r="BO91" s="154">
        <f>IF(ISNA(VLOOKUP(O91,DANGERCLP,2,FALSE)),1,VLOOKUP(O91,DANGERCLP,2,FALSE))</f>
        <v>1</v>
      </c>
      <c r="BP91" s="154">
        <f>IF(ISNA(VLOOKUP(P91,VLEPON,2)),1,VLOOKUP(P91,VLEPON,2))</f>
        <v>1</v>
      </c>
      <c r="BQ91" s="155">
        <f>T91/MAXA($T$8:$T$463)</f>
        <v>0</v>
      </c>
      <c r="BR91" s="156">
        <f t="shared" si="42"/>
        <v>11</v>
      </c>
      <c r="BS91" s="156">
        <f t="shared" si="43"/>
        <v>11</v>
      </c>
      <c r="BT91" s="157">
        <f t="shared" si="44"/>
        <v>1</v>
      </c>
      <c r="BU91" s="255">
        <f t="shared" si="58"/>
        <v>1</v>
      </c>
      <c r="BV91" s="252">
        <f>IF(ISNA(VLOOKUP((CONCATENATE(U91,V91)),Fréquencess,3,FALSE)),0,VLOOKUP((CONCATENATE(U91,V91)),Fréquencess,3,FALSE))</f>
        <v>1</v>
      </c>
      <c r="BW91" s="247">
        <f t="shared" si="45"/>
        <v>1</v>
      </c>
      <c r="BX91" s="247">
        <f t="shared" si="64"/>
        <v>1</v>
      </c>
      <c r="BY91" s="247">
        <f>IF(ISNA(VLOOKUP(Q91,score_volatilité,2,FALSE)),0,VLOOKUP(Q91,score_volatilité,2,FALSE))</f>
        <v>1</v>
      </c>
      <c r="BZ91" s="247">
        <f>IF(ISNA(VLOOKUP(X91,score_procédé,2,FALSE)),0,VLOOKUP(X91,score_procédé,2,FALSE))</f>
        <v>0.5</v>
      </c>
      <c r="CA91" s="247">
        <f>IF(ISNA(VLOOKUP(Y91,score_protection,2,FALSE)),0,VLOOKUP(Y91,score_protection,2,FALSE))</f>
        <v>1</v>
      </c>
      <c r="CB91" s="252">
        <f t="shared" si="65"/>
        <v>0.5</v>
      </c>
      <c r="CC91" s="154">
        <f>IF(ISNA(VLOOKUP(L91,DANGERARRETE,10,FALSE)),0,VLOOKUP(L91,DANGERARRETE,10,FALSE))</f>
        <v>0</v>
      </c>
      <c r="CD91" s="154">
        <f>IF(ISNA(VLOOKUP(M91,DANGERARRETE,10,FALSE)),0,VLOOKUP(M91,DANGERARRETE,10,FALSE))</f>
        <v>0</v>
      </c>
      <c r="CE91" s="154">
        <f>IF(ISNA(VLOOKUP(N91,DANGERARRETE,10,FALSE)),0,VLOOKUP(N91,DANGERARRETE,10,FALSE))</f>
        <v>0</v>
      </c>
      <c r="CF91" s="154">
        <f>IF(ISNA(VLOOKUP(O91,DANGERARRETE,10,FALSE)),0,VLOOKUP(O91,DANGERARRETE,10,FALSE))</f>
        <v>0</v>
      </c>
      <c r="CG91" s="154">
        <f t="shared" si="66"/>
        <v>0</v>
      </c>
      <c r="CH91" s="296" t="str">
        <f t="shared" si="69"/>
        <v>NON</v>
      </c>
    </row>
    <row r="92" spans="1:86" s="108" customFormat="1" ht="26.5" customHeight="1" x14ac:dyDescent="0.25">
      <c r="A92" s="77">
        <v>85</v>
      </c>
      <c r="B92" s="105"/>
      <c r="C92" s="105"/>
      <c r="D92" s="106"/>
      <c r="E92" s="106"/>
      <c r="F92" s="107"/>
      <c r="G92" s="114" t="s">
        <v>76</v>
      </c>
      <c r="H92" s="114" t="s">
        <v>76</v>
      </c>
      <c r="I92" s="114" t="s">
        <v>76</v>
      </c>
      <c r="J92" s="114" t="s">
        <v>76</v>
      </c>
      <c r="K92" s="114" t="s">
        <v>9</v>
      </c>
      <c r="L92" s="108" t="s">
        <v>8</v>
      </c>
      <c r="M92" s="108" t="s">
        <v>8</v>
      </c>
      <c r="N92" s="108" t="s">
        <v>8</v>
      </c>
      <c r="O92" s="108" t="s">
        <v>8</v>
      </c>
      <c r="P92" s="225" t="s">
        <v>76</v>
      </c>
      <c r="Q92" s="244" t="s">
        <v>34</v>
      </c>
      <c r="R92" s="259" t="s">
        <v>299</v>
      </c>
      <c r="S92" s="265" t="s">
        <v>300</v>
      </c>
      <c r="T92" s="217">
        <v>0</v>
      </c>
      <c r="U92" s="149" t="s">
        <v>58</v>
      </c>
      <c r="V92" s="149" t="s">
        <v>256</v>
      </c>
      <c r="W92" s="150" t="str">
        <f t="shared" si="41"/>
        <v>&lt; 30 mn</v>
      </c>
      <c r="X92" s="151" t="s">
        <v>31</v>
      </c>
      <c r="Y92" s="229" t="s">
        <v>108</v>
      </c>
      <c r="Z92" s="152">
        <f t="shared" si="46"/>
        <v>0</v>
      </c>
      <c r="AA92" s="152">
        <f t="shared" si="47"/>
        <v>0</v>
      </c>
      <c r="AB92" s="152">
        <f t="shared" si="48"/>
        <v>0</v>
      </c>
      <c r="AC92" s="152">
        <f t="shared" si="49"/>
        <v>0</v>
      </c>
      <c r="AD92" s="152">
        <f t="shared" si="50"/>
        <v>0</v>
      </c>
      <c r="AE92" s="152">
        <f t="shared" si="51"/>
        <v>0</v>
      </c>
      <c r="AF92" s="152">
        <f t="shared" si="52"/>
        <v>0</v>
      </c>
      <c r="AG92" s="152">
        <f t="shared" si="53"/>
        <v>0</v>
      </c>
      <c r="AH92" s="152">
        <f t="shared" si="54"/>
        <v>0</v>
      </c>
      <c r="AI92" s="152">
        <f t="shared" si="55"/>
        <v>0</v>
      </c>
      <c r="AJ92" s="152">
        <f t="shared" si="56"/>
        <v>0</v>
      </c>
      <c r="AK92" s="152">
        <f t="shared" si="57"/>
        <v>0</v>
      </c>
      <c r="AL92" s="263">
        <f t="shared" si="39"/>
        <v>0</v>
      </c>
      <c r="AM92" s="263">
        <f t="shared" si="70"/>
        <v>0</v>
      </c>
      <c r="AN92" s="263">
        <f t="shared" si="40"/>
        <v>0</v>
      </c>
      <c r="AO92" s="251">
        <f t="shared" si="71"/>
        <v>0</v>
      </c>
      <c r="AP92" s="153">
        <f t="shared" si="59"/>
        <v>0</v>
      </c>
      <c r="AQ92" s="153" t="str">
        <f t="shared" si="60"/>
        <v>0</v>
      </c>
      <c r="AR92" s="153" t="str">
        <f t="shared" si="67"/>
        <v>0</v>
      </c>
      <c r="AS92" s="153" t="str">
        <f t="shared" si="68"/>
        <v>0</v>
      </c>
      <c r="AT92" s="247">
        <f t="shared" si="61"/>
        <v>1</v>
      </c>
      <c r="AU92" s="247" t="str">
        <f t="shared" si="62"/>
        <v>Faible</v>
      </c>
      <c r="AV92" s="346" t="str">
        <f t="shared" si="63"/>
        <v>NON</v>
      </c>
      <c r="AW92" s="234" t="str">
        <f>IF(CB92&lt;100,"RISQUE MINIME","RISQUE NON FAIBLE")</f>
        <v>RISQUE MINIME</v>
      </c>
      <c r="AX92" s="231" t="str">
        <f>IF(AO92=0,"NON","OUI")</f>
        <v>NON</v>
      </c>
      <c r="AY92" s="351"/>
      <c r="AZ92" s="352" t="s">
        <v>310</v>
      </c>
      <c r="BA92" s="237" t="str">
        <f>IF(AP92=0,"NON","OUI")</f>
        <v>NON</v>
      </c>
      <c r="BB92" s="351"/>
      <c r="BC92" s="351"/>
      <c r="BD92" s="352" t="s">
        <v>310</v>
      </c>
      <c r="BE92" s="237" t="str">
        <f>IF((AQ92+AR92)=3,"YEUX / INGESTION",IF(AQ92="2","YEUX",IF(AR92="1","INGESTION","NON")))</f>
        <v>NON</v>
      </c>
      <c r="BF92" s="351"/>
      <c r="BG92" s="354" t="s">
        <v>310</v>
      </c>
      <c r="BH92" s="154">
        <f>IF(ISNA(VLOOKUP(L92,CMRCLP,4,FALSE)),0,VLOOKUP(L92,CMRCLP,4))</f>
        <v>0</v>
      </c>
      <c r="BI92" s="154">
        <f>IF(ISNA(VLOOKUP(M92,CMRCLP,4,FALSE)),0,VLOOKUP(M92,CMRCLP,4))</f>
        <v>0</v>
      </c>
      <c r="BJ92" s="154">
        <f>IF(ISNA(VLOOKUP(N92,CMRCLP,4,FALSE)),0,VLOOKUP(N92,CMRCLP,4))</f>
        <v>0</v>
      </c>
      <c r="BK92" s="154">
        <f>IF(ISNA(VLOOKUP(O92,CMRCLP,4,FALSE)),0,VLOOKUP(O92,CMRCLP,4))</f>
        <v>0</v>
      </c>
      <c r="BL92" s="154">
        <f>IF(ISNA(VLOOKUP(L92,DANGERCLP,2,FALSE)),1,VLOOKUP(L92,DANGERCLP,2,FALSE))</f>
        <v>1</v>
      </c>
      <c r="BM92" s="154">
        <f>IF(ISNA(VLOOKUP(M92,DANGERCLP,2,FALSE)),1,VLOOKUP(M92,DANGERCLP,2,FALSE))</f>
        <v>1</v>
      </c>
      <c r="BN92" s="154">
        <f>IF(ISNA(VLOOKUP(N92,DANGERCLP,2,FALSE)),1,VLOOKUP(N92,DANGERCLP,2,FALSE))</f>
        <v>1</v>
      </c>
      <c r="BO92" s="154">
        <f>IF(ISNA(VLOOKUP(O92,DANGERCLP,2,FALSE)),1,VLOOKUP(O92,DANGERCLP,2,FALSE))</f>
        <v>1</v>
      </c>
      <c r="BP92" s="154">
        <f>IF(ISNA(VLOOKUP(P92,VLEPON,2)),1,VLOOKUP(P92,VLEPON,2))</f>
        <v>1</v>
      </c>
      <c r="BQ92" s="155">
        <f>T92/MAXA($T$8:$T$463)</f>
        <v>0</v>
      </c>
      <c r="BR92" s="156">
        <f t="shared" si="42"/>
        <v>11</v>
      </c>
      <c r="BS92" s="156">
        <f t="shared" si="43"/>
        <v>11</v>
      </c>
      <c r="BT92" s="157">
        <f t="shared" si="44"/>
        <v>1</v>
      </c>
      <c r="BU92" s="255">
        <f t="shared" si="58"/>
        <v>1</v>
      </c>
      <c r="BV92" s="252">
        <f>IF(ISNA(VLOOKUP((CONCATENATE(U92,V92)),Fréquencess,3,FALSE)),0,VLOOKUP((CONCATENATE(U92,V92)),Fréquencess,3,FALSE))</f>
        <v>1</v>
      </c>
      <c r="BW92" s="247">
        <f t="shared" si="45"/>
        <v>1</v>
      </c>
      <c r="BX92" s="247">
        <f t="shared" si="64"/>
        <v>1</v>
      </c>
      <c r="BY92" s="247">
        <f>IF(ISNA(VLOOKUP(Q92,score_volatilité,2,FALSE)),0,VLOOKUP(Q92,score_volatilité,2,FALSE))</f>
        <v>1</v>
      </c>
      <c r="BZ92" s="247">
        <f>IF(ISNA(VLOOKUP(X92,score_procédé,2,FALSE)),0,VLOOKUP(X92,score_procédé,2,FALSE))</f>
        <v>0.5</v>
      </c>
      <c r="CA92" s="247">
        <f>IF(ISNA(VLOOKUP(Y92,score_protection,2,FALSE)),0,VLOOKUP(Y92,score_protection,2,FALSE))</f>
        <v>1</v>
      </c>
      <c r="CB92" s="252">
        <f t="shared" si="65"/>
        <v>0.5</v>
      </c>
      <c r="CC92" s="154">
        <f>IF(ISNA(VLOOKUP(L92,DANGERARRETE,10,FALSE)),0,VLOOKUP(L92,DANGERARRETE,10,FALSE))</f>
        <v>0</v>
      </c>
      <c r="CD92" s="154">
        <f>IF(ISNA(VLOOKUP(M92,DANGERARRETE,10,FALSE)),0,VLOOKUP(M92,DANGERARRETE,10,FALSE))</f>
        <v>0</v>
      </c>
      <c r="CE92" s="154">
        <f>IF(ISNA(VLOOKUP(N92,DANGERARRETE,10,FALSE)),0,VLOOKUP(N92,DANGERARRETE,10,FALSE))</f>
        <v>0</v>
      </c>
      <c r="CF92" s="154">
        <f>IF(ISNA(VLOOKUP(O92,DANGERARRETE,10,FALSE)),0,VLOOKUP(O92,DANGERARRETE,10,FALSE))</f>
        <v>0</v>
      </c>
      <c r="CG92" s="154">
        <f t="shared" si="66"/>
        <v>0</v>
      </c>
      <c r="CH92" s="296" t="str">
        <f t="shared" si="69"/>
        <v>NON</v>
      </c>
    </row>
    <row r="93" spans="1:86" s="108" customFormat="1" ht="26.5" customHeight="1" x14ac:dyDescent="0.25">
      <c r="A93" s="77">
        <v>86</v>
      </c>
      <c r="B93" s="105"/>
      <c r="C93" s="105"/>
      <c r="D93" s="106"/>
      <c r="E93" s="106"/>
      <c r="F93" s="107"/>
      <c r="G93" s="114" t="s">
        <v>76</v>
      </c>
      <c r="H93" s="114" t="s">
        <v>76</v>
      </c>
      <c r="I93" s="114" t="s">
        <v>76</v>
      </c>
      <c r="J93" s="114" t="s">
        <v>76</v>
      </c>
      <c r="K93" s="114" t="s">
        <v>9</v>
      </c>
      <c r="L93" s="108" t="s">
        <v>8</v>
      </c>
      <c r="M93" s="108" t="s">
        <v>8</v>
      </c>
      <c r="N93" s="108" t="s">
        <v>8</v>
      </c>
      <c r="O93" s="108" t="s">
        <v>8</v>
      </c>
      <c r="P93" s="225" t="s">
        <v>76</v>
      </c>
      <c r="Q93" s="244" t="s">
        <v>34</v>
      </c>
      <c r="R93" s="259" t="s">
        <v>299</v>
      </c>
      <c r="S93" s="265" t="s">
        <v>300</v>
      </c>
      <c r="T93" s="217">
        <v>0</v>
      </c>
      <c r="U93" s="149" t="s">
        <v>58</v>
      </c>
      <c r="V93" s="149" t="s">
        <v>256</v>
      </c>
      <c r="W93" s="150" t="str">
        <f t="shared" si="41"/>
        <v>&lt; 30 mn</v>
      </c>
      <c r="X93" s="151" t="s">
        <v>31</v>
      </c>
      <c r="Y93" s="229" t="s">
        <v>108</v>
      </c>
      <c r="Z93" s="152">
        <f t="shared" si="46"/>
        <v>0</v>
      </c>
      <c r="AA93" s="152">
        <f t="shared" si="47"/>
        <v>0</v>
      </c>
      <c r="AB93" s="152">
        <f t="shared" si="48"/>
        <v>0</v>
      </c>
      <c r="AC93" s="152">
        <f t="shared" si="49"/>
        <v>0</v>
      </c>
      <c r="AD93" s="152">
        <f t="shared" si="50"/>
        <v>0</v>
      </c>
      <c r="AE93" s="152">
        <f t="shared" si="51"/>
        <v>0</v>
      </c>
      <c r="AF93" s="152">
        <f t="shared" si="52"/>
        <v>0</v>
      </c>
      <c r="AG93" s="152">
        <f t="shared" si="53"/>
        <v>0</v>
      </c>
      <c r="AH93" s="152">
        <f t="shared" si="54"/>
        <v>0</v>
      </c>
      <c r="AI93" s="152">
        <f t="shared" si="55"/>
        <v>0</v>
      </c>
      <c r="AJ93" s="152">
        <f t="shared" si="56"/>
        <v>0</v>
      </c>
      <c r="AK93" s="152">
        <f t="shared" si="57"/>
        <v>0</v>
      </c>
      <c r="AL93" s="263">
        <f t="shared" ref="AL93:AL227" si="72">IF(Q93="inférieure à 80°C",1,0)</f>
        <v>0</v>
      </c>
      <c r="AM93" s="263">
        <f t="shared" si="70"/>
        <v>0</v>
      </c>
      <c r="AN93" s="263">
        <f t="shared" ref="AN93:AN227" si="73">IF(S93="Non concerné",0,IF(S93="Pas disponible",0,1))</f>
        <v>0</v>
      </c>
      <c r="AO93" s="251">
        <f t="shared" si="71"/>
        <v>0</v>
      </c>
      <c r="AP93" s="153">
        <f t="shared" si="59"/>
        <v>0</v>
      </c>
      <c r="AQ93" s="153" t="str">
        <f t="shared" si="60"/>
        <v>0</v>
      </c>
      <c r="AR93" s="153" t="str">
        <f t="shared" si="67"/>
        <v>0</v>
      </c>
      <c r="AS93" s="153" t="str">
        <f t="shared" si="68"/>
        <v>0</v>
      </c>
      <c r="AT93" s="247">
        <f t="shared" si="61"/>
        <v>1</v>
      </c>
      <c r="AU93" s="247" t="str">
        <f t="shared" si="62"/>
        <v>Faible</v>
      </c>
      <c r="AV93" s="346" t="str">
        <f t="shared" si="63"/>
        <v>NON</v>
      </c>
      <c r="AW93" s="234" t="str">
        <f>IF(CB93&lt;100,"RISQUE MINIME","RISQUE NON FAIBLE")</f>
        <v>RISQUE MINIME</v>
      </c>
      <c r="AX93" s="231" t="str">
        <f>IF(AO93=0,"NON","OUI")</f>
        <v>NON</v>
      </c>
      <c r="AY93" s="351"/>
      <c r="AZ93" s="352" t="s">
        <v>310</v>
      </c>
      <c r="BA93" s="237" t="str">
        <f>IF(AP93=0,"NON","OUI")</f>
        <v>NON</v>
      </c>
      <c r="BB93" s="351"/>
      <c r="BC93" s="351"/>
      <c r="BD93" s="352" t="s">
        <v>310</v>
      </c>
      <c r="BE93" s="237" t="str">
        <f>IF((AQ93+AR93)=3,"YEUX / INGESTION",IF(AQ93="2","YEUX",IF(AR93="1","INGESTION","NON")))</f>
        <v>NON</v>
      </c>
      <c r="BF93" s="351"/>
      <c r="BG93" s="354" t="s">
        <v>310</v>
      </c>
      <c r="BH93" s="154">
        <f>IF(ISNA(VLOOKUP(L93,CMRCLP,4,FALSE)),0,VLOOKUP(L93,CMRCLP,4))</f>
        <v>0</v>
      </c>
      <c r="BI93" s="154">
        <f>IF(ISNA(VLOOKUP(M93,CMRCLP,4,FALSE)),0,VLOOKUP(M93,CMRCLP,4))</f>
        <v>0</v>
      </c>
      <c r="BJ93" s="154">
        <f>IF(ISNA(VLOOKUP(N93,CMRCLP,4,FALSE)),0,VLOOKUP(N93,CMRCLP,4))</f>
        <v>0</v>
      </c>
      <c r="BK93" s="154">
        <f>IF(ISNA(VLOOKUP(O93,CMRCLP,4,FALSE)),0,VLOOKUP(O93,CMRCLP,4))</f>
        <v>0</v>
      </c>
      <c r="BL93" s="154">
        <f>IF(ISNA(VLOOKUP(L93,DANGERCLP,2,FALSE)),1,VLOOKUP(L93,DANGERCLP,2,FALSE))</f>
        <v>1</v>
      </c>
      <c r="BM93" s="154">
        <f>IF(ISNA(VLOOKUP(M93,DANGERCLP,2,FALSE)),1,VLOOKUP(M93,DANGERCLP,2,FALSE))</f>
        <v>1</v>
      </c>
      <c r="BN93" s="154">
        <f>IF(ISNA(VLOOKUP(N93,DANGERCLP,2,FALSE)),1,VLOOKUP(N93,DANGERCLP,2,FALSE))</f>
        <v>1</v>
      </c>
      <c r="BO93" s="154">
        <f>IF(ISNA(VLOOKUP(O93,DANGERCLP,2,FALSE)),1,VLOOKUP(O93,DANGERCLP,2,FALSE))</f>
        <v>1</v>
      </c>
      <c r="BP93" s="154">
        <f>IF(ISNA(VLOOKUP(P93,VLEPON,2)),1,VLOOKUP(P93,VLEPON,2))</f>
        <v>1</v>
      </c>
      <c r="BQ93" s="155">
        <f>T93/MAXA($T$8:$T$463)</f>
        <v>0</v>
      </c>
      <c r="BR93" s="156">
        <f t="shared" si="42"/>
        <v>11</v>
      </c>
      <c r="BS93" s="156">
        <f t="shared" si="43"/>
        <v>11</v>
      </c>
      <c r="BT93" s="157">
        <f t="shared" si="44"/>
        <v>1</v>
      </c>
      <c r="BU93" s="255">
        <f t="shared" si="58"/>
        <v>1</v>
      </c>
      <c r="BV93" s="252">
        <f>IF(ISNA(VLOOKUP((CONCATENATE(U93,V93)),Fréquencess,3,FALSE)),0,VLOOKUP((CONCATENATE(U93,V93)),Fréquencess,3,FALSE))</f>
        <v>1</v>
      </c>
      <c r="BW93" s="247">
        <f t="shared" si="45"/>
        <v>1</v>
      </c>
      <c r="BX93" s="247">
        <f t="shared" si="64"/>
        <v>1</v>
      </c>
      <c r="BY93" s="247">
        <f>IF(ISNA(VLOOKUP(Q93,score_volatilité,2,FALSE)),0,VLOOKUP(Q93,score_volatilité,2,FALSE))</f>
        <v>1</v>
      </c>
      <c r="BZ93" s="247">
        <f>IF(ISNA(VLOOKUP(X93,score_procédé,2,FALSE)),0,VLOOKUP(X93,score_procédé,2,FALSE))</f>
        <v>0.5</v>
      </c>
      <c r="CA93" s="247">
        <f>IF(ISNA(VLOOKUP(Y93,score_protection,2,FALSE)),0,VLOOKUP(Y93,score_protection,2,FALSE))</f>
        <v>1</v>
      </c>
      <c r="CB93" s="252">
        <f t="shared" si="65"/>
        <v>0.5</v>
      </c>
      <c r="CC93" s="154">
        <f>IF(ISNA(VLOOKUP(L93,DANGERARRETE,10,FALSE)),0,VLOOKUP(L93,DANGERARRETE,10,FALSE))</f>
        <v>0</v>
      </c>
      <c r="CD93" s="154">
        <f>IF(ISNA(VLOOKUP(M93,DANGERARRETE,10,FALSE)),0,VLOOKUP(M93,DANGERARRETE,10,FALSE))</f>
        <v>0</v>
      </c>
      <c r="CE93" s="154">
        <f>IF(ISNA(VLOOKUP(N93,DANGERARRETE,10,FALSE)),0,VLOOKUP(N93,DANGERARRETE,10,FALSE))</f>
        <v>0</v>
      </c>
      <c r="CF93" s="154">
        <f>IF(ISNA(VLOOKUP(O93,DANGERARRETE,10,FALSE)),0,VLOOKUP(O93,DANGERARRETE,10,FALSE))</f>
        <v>0</v>
      </c>
      <c r="CG93" s="154">
        <f t="shared" si="66"/>
        <v>0</v>
      </c>
      <c r="CH93" s="296" t="str">
        <f t="shared" si="69"/>
        <v>NON</v>
      </c>
    </row>
    <row r="94" spans="1:86" s="108" customFormat="1" ht="26.5" customHeight="1" x14ac:dyDescent="0.25">
      <c r="A94" s="77">
        <v>87</v>
      </c>
      <c r="B94" s="105"/>
      <c r="C94" s="105"/>
      <c r="D94" s="106"/>
      <c r="E94" s="106"/>
      <c r="F94" s="107"/>
      <c r="G94" s="114" t="s">
        <v>76</v>
      </c>
      <c r="H94" s="114" t="s">
        <v>76</v>
      </c>
      <c r="I94" s="114" t="s">
        <v>76</v>
      </c>
      <c r="J94" s="114" t="s">
        <v>76</v>
      </c>
      <c r="K94" s="114" t="s">
        <v>9</v>
      </c>
      <c r="L94" s="108" t="s">
        <v>8</v>
      </c>
      <c r="M94" s="108" t="s">
        <v>8</v>
      </c>
      <c r="N94" s="108" t="s">
        <v>8</v>
      </c>
      <c r="O94" s="108" t="s">
        <v>8</v>
      </c>
      <c r="P94" s="225" t="s">
        <v>76</v>
      </c>
      <c r="Q94" s="244" t="s">
        <v>34</v>
      </c>
      <c r="R94" s="259" t="s">
        <v>299</v>
      </c>
      <c r="S94" s="265" t="s">
        <v>300</v>
      </c>
      <c r="T94" s="217">
        <v>0</v>
      </c>
      <c r="U94" s="149" t="s">
        <v>58</v>
      </c>
      <c r="V94" s="149" t="s">
        <v>256</v>
      </c>
      <c r="W94" s="150" t="str">
        <f t="shared" si="41"/>
        <v>&lt; 30 mn</v>
      </c>
      <c r="X94" s="151" t="s">
        <v>31</v>
      </c>
      <c r="Y94" s="229" t="s">
        <v>108</v>
      </c>
      <c r="Z94" s="152">
        <f t="shared" si="46"/>
        <v>0</v>
      </c>
      <c r="AA94" s="152">
        <f t="shared" si="47"/>
        <v>0</v>
      </c>
      <c r="AB94" s="152">
        <f t="shared" si="48"/>
        <v>0</v>
      </c>
      <c r="AC94" s="152">
        <f t="shared" si="49"/>
        <v>0</v>
      </c>
      <c r="AD94" s="152">
        <f t="shared" si="50"/>
        <v>0</v>
      </c>
      <c r="AE94" s="152">
        <f t="shared" si="51"/>
        <v>0</v>
      </c>
      <c r="AF94" s="152">
        <f t="shared" si="52"/>
        <v>0</v>
      </c>
      <c r="AG94" s="152">
        <f t="shared" si="53"/>
        <v>0</v>
      </c>
      <c r="AH94" s="152">
        <f t="shared" si="54"/>
        <v>0</v>
      </c>
      <c r="AI94" s="152">
        <f t="shared" si="55"/>
        <v>0</v>
      </c>
      <c r="AJ94" s="152">
        <f t="shared" si="56"/>
        <v>0</v>
      </c>
      <c r="AK94" s="152">
        <f t="shared" si="57"/>
        <v>0</v>
      </c>
      <c r="AL94" s="263">
        <f t="shared" si="72"/>
        <v>0</v>
      </c>
      <c r="AM94" s="263">
        <f t="shared" si="70"/>
        <v>0</v>
      </c>
      <c r="AN94" s="263">
        <f t="shared" si="73"/>
        <v>0</v>
      </c>
      <c r="AO94" s="251">
        <f t="shared" si="71"/>
        <v>0</v>
      </c>
      <c r="AP94" s="153">
        <f t="shared" si="59"/>
        <v>0</v>
      </c>
      <c r="AQ94" s="153" t="str">
        <f t="shared" si="60"/>
        <v>0</v>
      </c>
      <c r="AR94" s="153" t="str">
        <f t="shared" si="67"/>
        <v>0</v>
      </c>
      <c r="AS94" s="153" t="str">
        <f t="shared" si="68"/>
        <v>0</v>
      </c>
      <c r="AT94" s="247">
        <f t="shared" si="61"/>
        <v>1</v>
      </c>
      <c r="AU94" s="247" t="str">
        <f t="shared" si="62"/>
        <v>Faible</v>
      </c>
      <c r="AV94" s="346" t="str">
        <f t="shared" si="63"/>
        <v>NON</v>
      </c>
      <c r="AW94" s="234" t="str">
        <f>IF(CB94&lt;100,"RISQUE MINIME","RISQUE NON FAIBLE")</f>
        <v>RISQUE MINIME</v>
      </c>
      <c r="AX94" s="231" t="str">
        <f>IF(AO94=0,"NON","OUI")</f>
        <v>NON</v>
      </c>
      <c r="AY94" s="351"/>
      <c r="AZ94" s="352" t="s">
        <v>310</v>
      </c>
      <c r="BA94" s="237" t="str">
        <f>IF(AP94=0,"NON","OUI")</f>
        <v>NON</v>
      </c>
      <c r="BB94" s="351"/>
      <c r="BC94" s="351"/>
      <c r="BD94" s="352" t="s">
        <v>310</v>
      </c>
      <c r="BE94" s="237" t="str">
        <f>IF((AQ94+AR94)=3,"YEUX / INGESTION",IF(AQ94="2","YEUX",IF(AR94="1","INGESTION","NON")))</f>
        <v>NON</v>
      </c>
      <c r="BF94" s="351"/>
      <c r="BG94" s="354" t="s">
        <v>310</v>
      </c>
      <c r="BH94" s="154">
        <f>IF(ISNA(VLOOKUP(L94,CMRCLP,4,FALSE)),0,VLOOKUP(L94,CMRCLP,4))</f>
        <v>0</v>
      </c>
      <c r="BI94" s="154">
        <f>IF(ISNA(VLOOKUP(M94,CMRCLP,4,FALSE)),0,VLOOKUP(M94,CMRCLP,4))</f>
        <v>0</v>
      </c>
      <c r="BJ94" s="154">
        <f>IF(ISNA(VLOOKUP(N94,CMRCLP,4,FALSE)),0,VLOOKUP(N94,CMRCLP,4))</f>
        <v>0</v>
      </c>
      <c r="BK94" s="154">
        <f>IF(ISNA(VLOOKUP(O94,CMRCLP,4,FALSE)),0,VLOOKUP(O94,CMRCLP,4))</f>
        <v>0</v>
      </c>
      <c r="BL94" s="154">
        <f>IF(ISNA(VLOOKUP(L94,DANGERCLP,2,FALSE)),1,VLOOKUP(L94,DANGERCLP,2,FALSE))</f>
        <v>1</v>
      </c>
      <c r="BM94" s="154">
        <f>IF(ISNA(VLOOKUP(M94,DANGERCLP,2,FALSE)),1,VLOOKUP(M94,DANGERCLP,2,FALSE))</f>
        <v>1</v>
      </c>
      <c r="BN94" s="154">
        <f>IF(ISNA(VLOOKUP(N94,DANGERCLP,2,FALSE)),1,VLOOKUP(N94,DANGERCLP,2,FALSE))</f>
        <v>1</v>
      </c>
      <c r="BO94" s="154">
        <f>IF(ISNA(VLOOKUP(O94,DANGERCLP,2,FALSE)),1,VLOOKUP(O94,DANGERCLP,2,FALSE))</f>
        <v>1</v>
      </c>
      <c r="BP94" s="154">
        <f>IF(ISNA(VLOOKUP(P94,VLEPON,2)),1,VLOOKUP(P94,VLEPON,2))</f>
        <v>1</v>
      </c>
      <c r="BQ94" s="155">
        <f>T94/MAXA($T$8:$T$463)</f>
        <v>0</v>
      </c>
      <c r="BR94" s="156">
        <f t="shared" si="42"/>
        <v>11</v>
      </c>
      <c r="BS94" s="156">
        <f t="shared" si="43"/>
        <v>11</v>
      </c>
      <c r="BT94" s="157">
        <f t="shared" si="44"/>
        <v>1</v>
      </c>
      <c r="BU94" s="255">
        <f t="shared" si="58"/>
        <v>1</v>
      </c>
      <c r="BV94" s="252">
        <f>IF(ISNA(VLOOKUP((CONCATENATE(U94,V94)),Fréquencess,3,FALSE)),0,VLOOKUP((CONCATENATE(U94,V94)),Fréquencess,3,FALSE))</f>
        <v>1</v>
      </c>
      <c r="BW94" s="247">
        <f t="shared" si="45"/>
        <v>1</v>
      </c>
      <c r="BX94" s="247">
        <f t="shared" si="64"/>
        <v>1</v>
      </c>
      <c r="BY94" s="247">
        <f>IF(ISNA(VLOOKUP(Q94,score_volatilité,2,FALSE)),0,VLOOKUP(Q94,score_volatilité,2,FALSE))</f>
        <v>1</v>
      </c>
      <c r="BZ94" s="247">
        <f>IF(ISNA(VLOOKUP(X94,score_procédé,2,FALSE)),0,VLOOKUP(X94,score_procédé,2,FALSE))</f>
        <v>0.5</v>
      </c>
      <c r="CA94" s="247">
        <f>IF(ISNA(VLOOKUP(Y94,score_protection,2,FALSE)),0,VLOOKUP(Y94,score_protection,2,FALSE))</f>
        <v>1</v>
      </c>
      <c r="CB94" s="252">
        <f t="shared" si="65"/>
        <v>0.5</v>
      </c>
      <c r="CC94" s="154">
        <f>IF(ISNA(VLOOKUP(L94,DANGERARRETE,10,FALSE)),0,VLOOKUP(L94,DANGERARRETE,10,FALSE))</f>
        <v>0</v>
      </c>
      <c r="CD94" s="154">
        <f>IF(ISNA(VLOOKUP(M94,DANGERARRETE,10,FALSE)),0,VLOOKUP(M94,DANGERARRETE,10,FALSE))</f>
        <v>0</v>
      </c>
      <c r="CE94" s="154">
        <f>IF(ISNA(VLOOKUP(N94,DANGERARRETE,10,FALSE)),0,VLOOKUP(N94,DANGERARRETE,10,FALSE))</f>
        <v>0</v>
      </c>
      <c r="CF94" s="154">
        <f>IF(ISNA(VLOOKUP(O94,DANGERARRETE,10,FALSE)),0,VLOOKUP(O94,DANGERARRETE,10,FALSE))</f>
        <v>0</v>
      </c>
      <c r="CG94" s="154">
        <f t="shared" si="66"/>
        <v>0</v>
      </c>
      <c r="CH94" s="296" t="str">
        <f t="shared" si="69"/>
        <v>NON</v>
      </c>
    </row>
    <row r="95" spans="1:86" s="108" customFormat="1" ht="26.5" customHeight="1" x14ac:dyDescent="0.25">
      <c r="A95" s="77">
        <v>88</v>
      </c>
      <c r="B95" s="105"/>
      <c r="C95" s="105"/>
      <c r="D95" s="106"/>
      <c r="E95" s="106"/>
      <c r="F95" s="107"/>
      <c r="G95" s="114" t="s">
        <v>76</v>
      </c>
      <c r="H95" s="114" t="s">
        <v>76</v>
      </c>
      <c r="I95" s="114" t="s">
        <v>76</v>
      </c>
      <c r="J95" s="114" t="s">
        <v>76</v>
      </c>
      <c r="K95" s="114" t="s">
        <v>9</v>
      </c>
      <c r="L95" s="108" t="s">
        <v>8</v>
      </c>
      <c r="M95" s="108" t="s">
        <v>8</v>
      </c>
      <c r="N95" s="108" t="s">
        <v>8</v>
      </c>
      <c r="O95" s="108" t="s">
        <v>8</v>
      </c>
      <c r="P95" s="225" t="s">
        <v>76</v>
      </c>
      <c r="Q95" s="244" t="s">
        <v>34</v>
      </c>
      <c r="R95" s="259" t="s">
        <v>299</v>
      </c>
      <c r="S95" s="265" t="s">
        <v>300</v>
      </c>
      <c r="T95" s="217">
        <v>0</v>
      </c>
      <c r="U95" s="149" t="s">
        <v>58</v>
      </c>
      <c r="V95" s="149" t="s">
        <v>256</v>
      </c>
      <c r="W95" s="150" t="str">
        <f t="shared" si="41"/>
        <v>&lt; 30 mn</v>
      </c>
      <c r="X95" s="151" t="s">
        <v>31</v>
      </c>
      <c r="Y95" s="229" t="s">
        <v>108</v>
      </c>
      <c r="Z95" s="152">
        <f t="shared" si="46"/>
        <v>0</v>
      </c>
      <c r="AA95" s="152">
        <f t="shared" si="47"/>
        <v>0</v>
      </c>
      <c r="AB95" s="152">
        <f t="shared" si="48"/>
        <v>0</v>
      </c>
      <c r="AC95" s="152">
        <f t="shared" si="49"/>
        <v>0</v>
      </c>
      <c r="AD95" s="152">
        <f t="shared" si="50"/>
        <v>0</v>
      </c>
      <c r="AE95" s="152">
        <f t="shared" si="51"/>
        <v>0</v>
      </c>
      <c r="AF95" s="152">
        <f t="shared" si="52"/>
        <v>0</v>
      </c>
      <c r="AG95" s="152">
        <f t="shared" si="53"/>
        <v>0</v>
      </c>
      <c r="AH95" s="152">
        <f t="shared" si="54"/>
        <v>0</v>
      </c>
      <c r="AI95" s="152">
        <f t="shared" si="55"/>
        <v>0</v>
      </c>
      <c r="AJ95" s="152">
        <f t="shared" si="56"/>
        <v>0</v>
      </c>
      <c r="AK95" s="152">
        <f t="shared" si="57"/>
        <v>0</v>
      </c>
      <c r="AL95" s="263">
        <f t="shared" si="72"/>
        <v>0</v>
      </c>
      <c r="AM95" s="263">
        <f t="shared" si="70"/>
        <v>0</v>
      </c>
      <c r="AN95" s="263">
        <f t="shared" si="73"/>
        <v>0</v>
      </c>
      <c r="AO95" s="251">
        <f t="shared" si="71"/>
        <v>0</v>
      </c>
      <c r="AP95" s="153">
        <f t="shared" si="59"/>
        <v>0</v>
      </c>
      <c r="AQ95" s="153" t="str">
        <f t="shared" si="60"/>
        <v>0</v>
      </c>
      <c r="AR95" s="153" t="str">
        <f t="shared" si="67"/>
        <v>0</v>
      </c>
      <c r="AS95" s="153" t="str">
        <f t="shared" si="68"/>
        <v>0</v>
      </c>
      <c r="AT95" s="247">
        <f t="shared" si="61"/>
        <v>1</v>
      </c>
      <c r="AU95" s="247" t="str">
        <f t="shared" si="62"/>
        <v>Faible</v>
      </c>
      <c r="AV95" s="346" t="str">
        <f t="shared" si="63"/>
        <v>NON</v>
      </c>
      <c r="AW95" s="234" t="str">
        <f>IF(CB95&lt;100,"RISQUE MINIME","RISQUE NON FAIBLE")</f>
        <v>RISQUE MINIME</v>
      </c>
      <c r="AX95" s="231" t="str">
        <f>IF(AO95=0,"NON","OUI")</f>
        <v>NON</v>
      </c>
      <c r="AY95" s="351"/>
      <c r="AZ95" s="352" t="s">
        <v>310</v>
      </c>
      <c r="BA95" s="237" t="str">
        <f>IF(AP95=0,"NON","OUI")</f>
        <v>NON</v>
      </c>
      <c r="BB95" s="351"/>
      <c r="BC95" s="351"/>
      <c r="BD95" s="352" t="s">
        <v>310</v>
      </c>
      <c r="BE95" s="237" t="str">
        <f>IF((AQ95+AR95)=3,"YEUX / INGESTION",IF(AQ95="2","YEUX",IF(AR95="1","INGESTION","NON")))</f>
        <v>NON</v>
      </c>
      <c r="BF95" s="351"/>
      <c r="BG95" s="354" t="s">
        <v>310</v>
      </c>
      <c r="BH95" s="154">
        <f>IF(ISNA(VLOOKUP(L95,CMRCLP,4,FALSE)),0,VLOOKUP(L95,CMRCLP,4))</f>
        <v>0</v>
      </c>
      <c r="BI95" s="154">
        <f>IF(ISNA(VLOOKUP(M95,CMRCLP,4,FALSE)),0,VLOOKUP(M95,CMRCLP,4))</f>
        <v>0</v>
      </c>
      <c r="BJ95" s="154">
        <f>IF(ISNA(VLOOKUP(N95,CMRCLP,4,FALSE)),0,VLOOKUP(N95,CMRCLP,4))</f>
        <v>0</v>
      </c>
      <c r="BK95" s="154">
        <f>IF(ISNA(VLOOKUP(O95,CMRCLP,4,FALSE)),0,VLOOKUP(O95,CMRCLP,4))</f>
        <v>0</v>
      </c>
      <c r="BL95" s="154">
        <f>IF(ISNA(VLOOKUP(L95,DANGERCLP,2,FALSE)),1,VLOOKUP(L95,DANGERCLP,2,FALSE))</f>
        <v>1</v>
      </c>
      <c r="BM95" s="154">
        <f>IF(ISNA(VLOOKUP(M95,DANGERCLP,2,FALSE)),1,VLOOKUP(M95,DANGERCLP,2,FALSE))</f>
        <v>1</v>
      </c>
      <c r="BN95" s="154">
        <f>IF(ISNA(VLOOKUP(N95,DANGERCLP,2,FALSE)),1,VLOOKUP(N95,DANGERCLP,2,FALSE))</f>
        <v>1</v>
      </c>
      <c r="BO95" s="154">
        <f>IF(ISNA(VLOOKUP(O95,DANGERCLP,2,FALSE)),1,VLOOKUP(O95,DANGERCLP,2,FALSE))</f>
        <v>1</v>
      </c>
      <c r="BP95" s="154">
        <f>IF(ISNA(VLOOKUP(P95,VLEPON,2)),1,VLOOKUP(P95,VLEPON,2))</f>
        <v>1</v>
      </c>
      <c r="BQ95" s="155">
        <f>T95/MAXA($T$8:$T$463)</f>
        <v>0</v>
      </c>
      <c r="BR95" s="156">
        <f t="shared" si="42"/>
        <v>11</v>
      </c>
      <c r="BS95" s="156">
        <f t="shared" si="43"/>
        <v>11</v>
      </c>
      <c r="BT95" s="157">
        <f t="shared" si="44"/>
        <v>1</v>
      </c>
      <c r="BU95" s="255">
        <f t="shared" si="58"/>
        <v>1</v>
      </c>
      <c r="BV95" s="252">
        <f>IF(ISNA(VLOOKUP((CONCATENATE(U95,V95)),Fréquencess,3,FALSE)),0,VLOOKUP((CONCATENATE(U95,V95)),Fréquencess,3,FALSE))</f>
        <v>1</v>
      </c>
      <c r="BW95" s="247">
        <f t="shared" si="45"/>
        <v>1</v>
      </c>
      <c r="BX95" s="247">
        <f t="shared" si="64"/>
        <v>1</v>
      </c>
      <c r="BY95" s="247">
        <f>IF(ISNA(VLOOKUP(Q95,score_volatilité,2,FALSE)),0,VLOOKUP(Q95,score_volatilité,2,FALSE))</f>
        <v>1</v>
      </c>
      <c r="BZ95" s="247">
        <f>IF(ISNA(VLOOKUP(X95,score_procédé,2,FALSE)),0,VLOOKUP(X95,score_procédé,2,FALSE))</f>
        <v>0.5</v>
      </c>
      <c r="CA95" s="247">
        <f>IF(ISNA(VLOOKUP(Y95,score_protection,2,FALSE)),0,VLOOKUP(Y95,score_protection,2,FALSE))</f>
        <v>1</v>
      </c>
      <c r="CB95" s="252">
        <f t="shared" si="65"/>
        <v>0.5</v>
      </c>
      <c r="CC95" s="154">
        <f>IF(ISNA(VLOOKUP(L95,DANGERARRETE,10,FALSE)),0,VLOOKUP(L95,DANGERARRETE,10,FALSE))</f>
        <v>0</v>
      </c>
      <c r="CD95" s="154">
        <f>IF(ISNA(VLOOKUP(M95,DANGERARRETE,10,FALSE)),0,VLOOKUP(M95,DANGERARRETE,10,FALSE))</f>
        <v>0</v>
      </c>
      <c r="CE95" s="154">
        <f>IF(ISNA(VLOOKUP(N95,DANGERARRETE,10,FALSE)),0,VLOOKUP(N95,DANGERARRETE,10,FALSE))</f>
        <v>0</v>
      </c>
      <c r="CF95" s="154">
        <f>IF(ISNA(VLOOKUP(O95,DANGERARRETE,10,FALSE)),0,VLOOKUP(O95,DANGERARRETE,10,FALSE))</f>
        <v>0</v>
      </c>
      <c r="CG95" s="154">
        <f t="shared" si="66"/>
        <v>0</v>
      </c>
      <c r="CH95" s="296" t="str">
        <f t="shared" si="69"/>
        <v>NON</v>
      </c>
    </row>
    <row r="96" spans="1:86" s="108" customFormat="1" ht="26.5" customHeight="1" x14ac:dyDescent="0.25">
      <c r="A96" s="77">
        <v>89</v>
      </c>
      <c r="B96" s="105"/>
      <c r="C96" s="105"/>
      <c r="D96" s="106"/>
      <c r="E96" s="106"/>
      <c r="F96" s="107"/>
      <c r="G96" s="114" t="s">
        <v>76</v>
      </c>
      <c r="H96" s="114" t="s">
        <v>76</v>
      </c>
      <c r="I96" s="114" t="s">
        <v>76</v>
      </c>
      <c r="J96" s="114" t="s">
        <v>76</v>
      </c>
      <c r="K96" s="114" t="s">
        <v>9</v>
      </c>
      <c r="L96" s="108" t="s">
        <v>8</v>
      </c>
      <c r="M96" s="108" t="s">
        <v>8</v>
      </c>
      <c r="N96" s="108" t="s">
        <v>8</v>
      </c>
      <c r="O96" s="108" t="s">
        <v>8</v>
      </c>
      <c r="P96" s="225" t="s">
        <v>76</v>
      </c>
      <c r="Q96" s="244" t="s">
        <v>34</v>
      </c>
      <c r="R96" s="259" t="s">
        <v>299</v>
      </c>
      <c r="S96" s="265" t="s">
        <v>300</v>
      </c>
      <c r="T96" s="217">
        <v>0</v>
      </c>
      <c r="U96" s="149" t="s">
        <v>58</v>
      </c>
      <c r="V96" s="149" t="s">
        <v>256</v>
      </c>
      <c r="W96" s="150" t="str">
        <f t="shared" si="41"/>
        <v>&lt; 30 mn</v>
      </c>
      <c r="X96" s="151" t="s">
        <v>31</v>
      </c>
      <c r="Y96" s="229" t="s">
        <v>108</v>
      </c>
      <c r="Z96" s="152">
        <f t="shared" si="46"/>
        <v>0</v>
      </c>
      <c r="AA96" s="152">
        <f t="shared" si="47"/>
        <v>0</v>
      </c>
      <c r="AB96" s="152">
        <f t="shared" si="48"/>
        <v>0</v>
      </c>
      <c r="AC96" s="152">
        <f t="shared" si="49"/>
        <v>0</v>
      </c>
      <c r="AD96" s="152">
        <f t="shared" si="50"/>
        <v>0</v>
      </c>
      <c r="AE96" s="152">
        <f t="shared" si="51"/>
        <v>0</v>
      </c>
      <c r="AF96" s="152">
        <f t="shared" si="52"/>
        <v>0</v>
      </c>
      <c r="AG96" s="152">
        <f t="shared" si="53"/>
        <v>0</v>
      </c>
      <c r="AH96" s="152">
        <f t="shared" si="54"/>
        <v>0</v>
      </c>
      <c r="AI96" s="152">
        <f t="shared" si="55"/>
        <v>0</v>
      </c>
      <c r="AJ96" s="152">
        <f t="shared" si="56"/>
        <v>0</v>
      </c>
      <c r="AK96" s="152">
        <f t="shared" si="57"/>
        <v>0</v>
      </c>
      <c r="AL96" s="263">
        <f t="shared" si="72"/>
        <v>0</v>
      </c>
      <c r="AM96" s="263">
        <f t="shared" si="70"/>
        <v>0</v>
      </c>
      <c r="AN96" s="263">
        <f t="shared" si="73"/>
        <v>0</v>
      </c>
      <c r="AO96" s="251">
        <f t="shared" si="71"/>
        <v>0</v>
      </c>
      <c r="AP96" s="153">
        <f t="shared" si="59"/>
        <v>0</v>
      </c>
      <c r="AQ96" s="153" t="str">
        <f t="shared" si="60"/>
        <v>0</v>
      </c>
      <c r="AR96" s="153" t="str">
        <f t="shared" si="67"/>
        <v>0</v>
      </c>
      <c r="AS96" s="153" t="str">
        <f t="shared" si="68"/>
        <v>0</v>
      </c>
      <c r="AT96" s="247">
        <f t="shared" si="61"/>
        <v>1</v>
      </c>
      <c r="AU96" s="247" t="str">
        <f t="shared" si="62"/>
        <v>Faible</v>
      </c>
      <c r="AV96" s="346" t="str">
        <f t="shared" si="63"/>
        <v>NON</v>
      </c>
      <c r="AW96" s="234" t="str">
        <f>IF(CB96&lt;100,"RISQUE MINIME","RISQUE NON FAIBLE")</f>
        <v>RISQUE MINIME</v>
      </c>
      <c r="AX96" s="231" t="str">
        <f>IF(AO96=0,"NON","OUI")</f>
        <v>NON</v>
      </c>
      <c r="AY96" s="351"/>
      <c r="AZ96" s="352" t="s">
        <v>310</v>
      </c>
      <c r="BA96" s="237" t="str">
        <f>IF(AP96=0,"NON","OUI")</f>
        <v>NON</v>
      </c>
      <c r="BB96" s="351"/>
      <c r="BC96" s="351"/>
      <c r="BD96" s="352" t="s">
        <v>310</v>
      </c>
      <c r="BE96" s="237" t="str">
        <f>IF((AQ96+AR96)=3,"YEUX / INGESTION",IF(AQ96="2","YEUX",IF(AR96="1","INGESTION","NON")))</f>
        <v>NON</v>
      </c>
      <c r="BF96" s="351"/>
      <c r="BG96" s="354" t="s">
        <v>310</v>
      </c>
      <c r="BH96" s="154">
        <f>IF(ISNA(VLOOKUP(L96,CMRCLP,4,FALSE)),0,VLOOKUP(L96,CMRCLP,4))</f>
        <v>0</v>
      </c>
      <c r="BI96" s="154">
        <f>IF(ISNA(VLOOKUP(M96,CMRCLP,4,FALSE)),0,VLOOKUP(M96,CMRCLP,4))</f>
        <v>0</v>
      </c>
      <c r="BJ96" s="154">
        <f>IF(ISNA(VLOOKUP(N96,CMRCLP,4,FALSE)),0,VLOOKUP(N96,CMRCLP,4))</f>
        <v>0</v>
      </c>
      <c r="BK96" s="154">
        <f>IF(ISNA(VLOOKUP(O96,CMRCLP,4,FALSE)),0,VLOOKUP(O96,CMRCLP,4))</f>
        <v>0</v>
      </c>
      <c r="BL96" s="154">
        <f>IF(ISNA(VLOOKUP(L96,DANGERCLP,2,FALSE)),1,VLOOKUP(L96,DANGERCLP,2,FALSE))</f>
        <v>1</v>
      </c>
      <c r="BM96" s="154">
        <f>IF(ISNA(VLOOKUP(M96,DANGERCLP,2,FALSE)),1,VLOOKUP(M96,DANGERCLP,2,FALSE))</f>
        <v>1</v>
      </c>
      <c r="BN96" s="154">
        <f>IF(ISNA(VLOOKUP(N96,DANGERCLP,2,FALSE)),1,VLOOKUP(N96,DANGERCLP,2,FALSE))</f>
        <v>1</v>
      </c>
      <c r="BO96" s="154">
        <f>IF(ISNA(VLOOKUP(O96,DANGERCLP,2,FALSE)),1,VLOOKUP(O96,DANGERCLP,2,FALSE))</f>
        <v>1</v>
      </c>
      <c r="BP96" s="154">
        <f>IF(ISNA(VLOOKUP(P96,VLEPON,2)),1,VLOOKUP(P96,VLEPON,2))</f>
        <v>1</v>
      </c>
      <c r="BQ96" s="155">
        <f>T96/MAXA($T$8:$T$463)</f>
        <v>0</v>
      </c>
      <c r="BR96" s="156">
        <f t="shared" si="42"/>
        <v>11</v>
      </c>
      <c r="BS96" s="156">
        <f t="shared" si="43"/>
        <v>11</v>
      </c>
      <c r="BT96" s="157">
        <f t="shared" si="44"/>
        <v>1</v>
      </c>
      <c r="BU96" s="255">
        <f t="shared" si="58"/>
        <v>1</v>
      </c>
      <c r="BV96" s="252">
        <f>IF(ISNA(VLOOKUP((CONCATENATE(U96,V96)),Fréquencess,3,FALSE)),0,VLOOKUP((CONCATENATE(U96,V96)),Fréquencess,3,FALSE))</f>
        <v>1</v>
      </c>
      <c r="BW96" s="247">
        <f t="shared" si="45"/>
        <v>1</v>
      </c>
      <c r="BX96" s="247">
        <f t="shared" si="64"/>
        <v>1</v>
      </c>
      <c r="BY96" s="247">
        <f>IF(ISNA(VLOOKUP(Q96,score_volatilité,2,FALSE)),0,VLOOKUP(Q96,score_volatilité,2,FALSE))</f>
        <v>1</v>
      </c>
      <c r="BZ96" s="247">
        <f>IF(ISNA(VLOOKUP(X96,score_procédé,2,FALSE)),0,VLOOKUP(X96,score_procédé,2,FALSE))</f>
        <v>0.5</v>
      </c>
      <c r="CA96" s="247">
        <f>IF(ISNA(VLOOKUP(Y96,score_protection,2,FALSE)),0,VLOOKUP(Y96,score_protection,2,FALSE))</f>
        <v>1</v>
      </c>
      <c r="CB96" s="252">
        <f t="shared" si="65"/>
        <v>0.5</v>
      </c>
      <c r="CC96" s="154">
        <f>IF(ISNA(VLOOKUP(L96,DANGERARRETE,10,FALSE)),0,VLOOKUP(L96,DANGERARRETE,10,FALSE))</f>
        <v>0</v>
      </c>
      <c r="CD96" s="154">
        <f>IF(ISNA(VLOOKUP(M96,DANGERARRETE,10,FALSE)),0,VLOOKUP(M96,DANGERARRETE,10,FALSE))</f>
        <v>0</v>
      </c>
      <c r="CE96" s="154">
        <f>IF(ISNA(VLOOKUP(N96,DANGERARRETE,10,FALSE)),0,VLOOKUP(N96,DANGERARRETE,10,FALSE))</f>
        <v>0</v>
      </c>
      <c r="CF96" s="154">
        <f>IF(ISNA(VLOOKUP(O96,DANGERARRETE,10,FALSE)),0,VLOOKUP(O96,DANGERARRETE,10,FALSE))</f>
        <v>0</v>
      </c>
      <c r="CG96" s="154">
        <f t="shared" si="66"/>
        <v>0</v>
      </c>
      <c r="CH96" s="296" t="str">
        <f t="shared" si="69"/>
        <v>NON</v>
      </c>
    </row>
    <row r="97" spans="1:86" s="108" customFormat="1" ht="26.5" customHeight="1" x14ac:dyDescent="0.25">
      <c r="A97" s="77">
        <v>90</v>
      </c>
      <c r="B97" s="105"/>
      <c r="C97" s="105"/>
      <c r="D97" s="106"/>
      <c r="E97" s="106"/>
      <c r="F97" s="107"/>
      <c r="G97" s="114" t="s">
        <v>76</v>
      </c>
      <c r="H97" s="114" t="s">
        <v>76</v>
      </c>
      <c r="I97" s="114" t="s">
        <v>76</v>
      </c>
      <c r="J97" s="114" t="s">
        <v>76</v>
      </c>
      <c r="K97" s="114" t="s">
        <v>9</v>
      </c>
      <c r="L97" s="108" t="s">
        <v>8</v>
      </c>
      <c r="M97" s="108" t="s">
        <v>8</v>
      </c>
      <c r="N97" s="108" t="s">
        <v>8</v>
      </c>
      <c r="O97" s="108" t="s">
        <v>8</v>
      </c>
      <c r="P97" s="225" t="s">
        <v>76</v>
      </c>
      <c r="Q97" s="244" t="s">
        <v>34</v>
      </c>
      <c r="R97" s="259" t="s">
        <v>299</v>
      </c>
      <c r="S97" s="265" t="s">
        <v>300</v>
      </c>
      <c r="T97" s="217">
        <v>0</v>
      </c>
      <c r="U97" s="149" t="s">
        <v>58</v>
      </c>
      <c r="V97" s="149" t="s">
        <v>256</v>
      </c>
      <c r="W97" s="150" t="str">
        <f t="shared" si="41"/>
        <v>&lt; 30 mn</v>
      </c>
      <c r="X97" s="151" t="s">
        <v>31</v>
      </c>
      <c r="Y97" s="229" t="s">
        <v>108</v>
      </c>
      <c r="Z97" s="152">
        <f t="shared" si="46"/>
        <v>0</v>
      </c>
      <c r="AA97" s="152">
        <f t="shared" si="47"/>
        <v>0</v>
      </c>
      <c r="AB97" s="152">
        <f t="shared" si="48"/>
        <v>0</v>
      </c>
      <c r="AC97" s="152">
        <f t="shared" si="49"/>
        <v>0</v>
      </c>
      <c r="AD97" s="152">
        <f t="shared" si="50"/>
        <v>0</v>
      </c>
      <c r="AE97" s="152">
        <f t="shared" si="51"/>
        <v>0</v>
      </c>
      <c r="AF97" s="152">
        <f t="shared" si="52"/>
        <v>0</v>
      </c>
      <c r="AG97" s="152">
        <f t="shared" si="53"/>
        <v>0</v>
      </c>
      <c r="AH97" s="152">
        <f t="shared" si="54"/>
        <v>0</v>
      </c>
      <c r="AI97" s="152">
        <f t="shared" si="55"/>
        <v>0</v>
      </c>
      <c r="AJ97" s="152">
        <f t="shared" si="56"/>
        <v>0</v>
      </c>
      <c r="AK97" s="152">
        <f t="shared" si="57"/>
        <v>0</v>
      </c>
      <c r="AL97" s="263">
        <f t="shared" si="72"/>
        <v>0</v>
      </c>
      <c r="AM97" s="263">
        <f t="shared" si="70"/>
        <v>0</v>
      </c>
      <c r="AN97" s="263">
        <f t="shared" si="73"/>
        <v>0</v>
      </c>
      <c r="AO97" s="251">
        <f t="shared" si="71"/>
        <v>0</v>
      </c>
      <c r="AP97" s="153">
        <f t="shared" si="59"/>
        <v>0</v>
      </c>
      <c r="AQ97" s="153" t="str">
        <f t="shared" si="60"/>
        <v>0</v>
      </c>
      <c r="AR97" s="153" t="str">
        <f t="shared" si="67"/>
        <v>0</v>
      </c>
      <c r="AS97" s="153" t="str">
        <f t="shared" si="68"/>
        <v>0</v>
      </c>
      <c r="AT97" s="247">
        <f t="shared" si="61"/>
        <v>1</v>
      </c>
      <c r="AU97" s="247" t="str">
        <f t="shared" si="62"/>
        <v>Faible</v>
      </c>
      <c r="AV97" s="346" t="str">
        <f t="shared" si="63"/>
        <v>NON</v>
      </c>
      <c r="AW97" s="234" t="str">
        <f>IF(CB97&lt;100,"RISQUE MINIME","RISQUE NON FAIBLE")</f>
        <v>RISQUE MINIME</v>
      </c>
      <c r="AX97" s="231" t="str">
        <f>IF(AO97=0,"NON","OUI")</f>
        <v>NON</v>
      </c>
      <c r="AY97" s="351"/>
      <c r="AZ97" s="352" t="s">
        <v>310</v>
      </c>
      <c r="BA97" s="237" t="str">
        <f>IF(AP97=0,"NON","OUI")</f>
        <v>NON</v>
      </c>
      <c r="BB97" s="351"/>
      <c r="BC97" s="351"/>
      <c r="BD97" s="352" t="s">
        <v>310</v>
      </c>
      <c r="BE97" s="237" t="str">
        <f>IF((AQ97+AR97)=3,"YEUX / INGESTION",IF(AQ97="2","YEUX",IF(AR97="1","INGESTION","NON")))</f>
        <v>NON</v>
      </c>
      <c r="BF97" s="351"/>
      <c r="BG97" s="354" t="s">
        <v>310</v>
      </c>
      <c r="BH97" s="154">
        <f>IF(ISNA(VLOOKUP(L97,CMRCLP,4,FALSE)),0,VLOOKUP(L97,CMRCLP,4))</f>
        <v>0</v>
      </c>
      <c r="BI97" s="154">
        <f>IF(ISNA(VLOOKUP(M97,CMRCLP,4,FALSE)),0,VLOOKUP(M97,CMRCLP,4))</f>
        <v>0</v>
      </c>
      <c r="BJ97" s="154">
        <f>IF(ISNA(VLOOKUP(N97,CMRCLP,4,FALSE)),0,VLOOKUP(N97,CMRCLP,4))</f>
        <v>0</v>
      </c>
      <c r="BK97" s="154">
        <f>IF(ISNA(VLOOKUP(O97,CMRCLP,4,FALSE)),0,VLOOKUP(O97,CMRCLP,4))</f>
        <v>0</v>
      </c>
      <c r="BL97" s="154">
        <f>IF(ISNA(VLOOKUP(L97,DANGERCLP,2,FALSE)),1,VLOOKUP(L97,DANGERCLP,2,FALSE))</f>
        <v>1</v>
      </c>
      <c r="BM97" s="154">
        <f>IF(ISNA(VLOOKUP(M97,DANGERCLP,2,FALSE)),1,VLOOKUP(M97,DANGERCLP,2,FALSE))</f>
        <v>1</v>
      </c>
      <c r="BN97" s="154">
        <f>IF(ISNA(VLOOKUP(N97,DANGERCLP,2,FALSE)),1,VLOOKUP(N97,DANGERCLP,2,FALSE))</f>
        <v>1</v>
      </c>
      <c r="BO97" s="154">
        <f>IF(ISNA(VLOOKUP(O97,DANGERCLP,2,FALSE)),1,VLOOKUP(O97,DANGERCLP,2,FALSE))</f>
        <v>1</v>
      </c>
      <c r="BP97" s="154">
        <f>IF(ISNA(VLOOKUP(P97,VLEPON,2)),1,VLOOKUP(P97,VLEPON,2))</f>
        <v>1</v>
      </c>
      <c r="BQ97" s="155">
        <f>T97/MAXA($T$8:$T$463)</f>
        <v>0</v>
      </c>
      <c r="BR97" s="156">
        <f t="shared" si="42"/>
        <v>11</v>
      </c>
      <c r="BS97" s="156">
        <f t="shared" si="43"/>
        <v>11</v>
      </c>
      <c r="BT97" s="157">
        <f t="shared" si="44"/>
        <v>1</v>
      </c>
      <c r="BU97" s="255">
        <f t="shared" si="58"/>
        <v>1</v>
      </c>
      <c r="BV97" s="252">
        <f>IF(ISNA(VLOOKUP((CONCATENATE(U97,V97)),Fréquencess,3,FALSE)),0,VLOOKUP((CONCATENATE(U97,V97)),Fréquencess,3,FALSE))</f>
        <v>1</v>
      </c>
      <c r="BW97" s="247">
        <f t="shared" si="45"/>
        <v>1</v>
      </c>
      <c r="BX97" s="247">
        <f t="shared" si="64"/>
        <v>1</v>
      </c>
      <c r="BY97" s="247">
        <f>IF(ISNA(VLOOKUP(Q97,score_volatilité,2,FALSE)),0,VLOOKUP(Q97,score_volatilité,2,FALSE))</f>
        <v>1</v>
      </c>
      <c r="BZ97" s="247">
        <f>IF(ISNA(VLOOKUP(X97,score_procédé,2,FALSE)),0,VLOOKUP(X97,score_procédé,2,FALSE))</f>
        <v>0.5</v>
      </c>
      <c r="CA97" s="247">
        <f>IF(ISNA(VLOOKUP(Y97,score_protection,2,FALSE)),0,VLOOKUP(Y97,score_protection,2,FALSE))</f>
        <v>1</v>
      </c>
      <c r="CB97" s="252">
        <f t="shared" si="65"/>
        <v>0.5</v>
      </c>
      <c r="CC97" s="154">
        <f>IF(ISNA(VLOOKUP(L97,DANGERARRETE,10,FALSE)),0,VLOOKUP(L97,DANGERARRETE,10,FALSE))</f>
        <v>0</v>
      </c>
      <c r="CD97" s="154">
        <f>IF(ISNA(VLOOKUP(M97,DANGERARRETE,10,FALSE)),0,VLOOKUP(M97,DANGERARRETE,10,FALSE))</f>
        <v>0</v>
      </c>
      <c r="CE97" s="154">
        <f>IF(ISNA(VLOOKUP(N97,DANGERARRETE,10,FALSE)),0,VLOOKUP(N97,DANGERARRETE,10,FALSE))</f>
        <v>0</v>
      </c>
      <c r="CF97" s="154">
        <f>IF(ISNA(VLOOKUP(O97,DANGERARRETE,10,FALSE)),0,VLOOKUP(O97,DANGERARRETE,10,FALSE))</f>
        <v>0</v>
      </c>
      <c r="CG97" s="154">
        <f t="shared" si="66"/>
        <v>0</v>
      </c>
      <c r="CH97" s="296" t="str">
        <f t="shared" si="69"/>
        <v>NON</v>
      </c>
    </row>
    <row r="98" spans="1:86" s="108" customFormat="1" ht="26.5" customHeight="1" x14ac:dyDescent="0.25">
      <c r="A98" s="77">
        <v>91</v>
      </c>
      <c r="B98" s="105"/>
      <c r="C98" s="105"/>
      <c r="D98" s="106"/>
      <c r="E98" s="106"/>
      <c r="F98" s="107"/>
      <c r="G98" s="114" t="s">
        <v>76</v>
      </c>
      <c r="H98" s="114" t="s">
        <v>76</v>
      </c>
      <c r="I98" s="114" t="s">
        <v>76</v>
      </c>
      <c r="J98" s="114" t="s">
        <v>76</v>
      </c>
      <c r="K98" s="114" t="s">
        <v>9</v>
      </c>
      <c r="L98" s="108" t="s">
        <v>8</v>
      </c>
      <c r="M98" s="108" t="s">
        <v>8</v>
      </c>
      <c r="N98" s="108" t="s">
        <v>8</v>
      </c>
      <c r="O98" s="108" t="s">
        <v>8</v>
      </c>
      <c r="P98" s="225" t="s">
        <v>76</v>
      </c>
      <c r="Q98" s="244" t="s">
        <v>34</v>
      </c>
      <c r="R98" s="259" t="s">
        <v>299</v>
      </c>
      <c r="S98" s="265" t="s">
        <v>300</v>
      </c>
      <c r="T98" s="217">
        <v>0</v>
      </c>
      <c r="U98" s="149" t="s">
        <v>58</v>
      </c>
      <c r="V98" s="149" t="s">
        <v>256</v>
      </c>
      <c r="W98" s="150" t="str">
        <f t="shared" si="41"/>
        <v>&lt; 30 mn</v>
      </c>
      <c r="X98" s="151" t="s">
        <v>31</v>
      </c>
      <c r="Y98" s="229" t="s">
        <v>108</v>
      </c>
      <c r="Z98" s="152">
        <f t="shared" si="46"/>
        <v>0</v>
      </c>
      <c r="AA98" s="152">
        <f t="shared" si="47"/>
        <v>0</v>
      </c>
      <c r="AB98" s="152">
        <f t="shared" si="48"/>
        <v>0</v>
      </c>
      <c r="AC98" s="152">
        <f t="shared" si="49"/>
        <v>0</v>
      </c>
      <c r="AD98" s="152">
        <f t="shared" si="50"/>
        <v>0</v>
      </c>
      <c r="AE98" s="152">
        <f t="shared" si="51"/>
        <v>0</v>
      </c>
      <c r="AF98" s="152">
        <f t="shared" si="52"/>
        <v>0</v>
      </c>
      <c r="AG98" s="152">
        <f t="shared" si="53"/>
        <v>0</v>
      </c>
      <c r="AH98" s="152">
        <f t="shared" si="54"/>
        <v>0</v>
      </c>
      <c r="AI98" s="152">
        <f t="shared" si="55"/>
        <v>0</v>
      </c>
      <c r="AJ98" s="152">
        <f t="shared" si="56"/>
        <v>0</v>
      </c>
      <c r="AK98" s="152">
        <f t="shared" si="57"/>
        <v>0</v>
      </c>
      <c r="AL98" s="263">
        <f t="shared" si="72"/>
        <v>0</v>
      </c>
      <c r="AM98" s="263">
        <f t="shared" si="70"/>
        <v>0</v>
      </c>
      <c r="AN98" s="263">
        <f t="shared" si="73"/>
        <v>0</v>
      </c>
      <c r="AO98" s="251">
        <f t="shared" si="71"/>
        <v>0</v>
      </c>
      <c r="AP98" s="153">
        <f t="shared" si="59"/>
        <v>0</v>
      </c>
      <c r="AQ98" s="153" t="str">
        <f t="shared" si="60"/>
        <v>0</v>
      </c>
      <c r="AR98" s="153" t="str">
        <f t="shared" si="67"/>
        <v>0</v>
      </c>
      <c r="AS98" s="153" t="str">
        <f t="shared" si="68"/>
        <v>0</v>
      </c>
      <c r="AT98" s="247">
        <f t="shared" si="61"/>
        <v>1</v>
      </c>
      <c r="AU98" s="247" t="str">
        <f t="shared" si="62"/>
        <v>Faible</v>
      </c>
      <c r="AV98" s="346" t="str">
        <f t="shared" si="63"/>
        <v>NON</v>
      </c>
      <c r="AW98" s="234" t="str">
        <f>IF(CB98&lt;100,"RISQUE MINIME","RISQUE NON FAIBLE")</f>
        <v>RISQUE MINIME</v>
      </c>
      <c r="AX98" s="231" t="str">
        <f>IF(AO98=0,"NON","OUI")</f>
        <v>NON</v>
      </c>
      <c r="AY98" s="351"/>
      <c r="AZ98" s="352" t="s">
        <v>310</v>
      </c>
      <c r="BA98" s="237" t="str">
        <f>IF(AP98=0,"NON","OUI")</f>
        <v>NON</v>
      </c>
      <c r="BB98" s="351"/>
      <c r="BC98" s="351"/>
      <c r="BD98" s="352" t="s">
        <v>310</v>
      </c>
      <c r="BE98" s="237" t="str">
        <f>IF((AQ98+AR98)=3,"YEUX / INGESTION",IF(AQ98="2","YEUX",IF(AR98="1","INGESTION","NON")))</f>
        <v>NON</v>
      </c>
      <c r="BF98" s="351"/>
      <c r="BG98" s="354" t="s">
        <v>310</v>
      </c>
      <c r="BH98" s="154">
        <f>IF(ISNA(VLOOKUP(L98,CMRCLP,4,FALSE)),0,VLOOKUP(L98,CMRCLP,4))</f>
        <v>0</v>
      </c>
      <c r="BI98" s="154">
        <f>IF(ISNA(VLOOKUP(M98,CMRCLP,4,FALSE)),0,VLOOKUP(M98,CMRCLP,4))</f>
        <v>0</v>
      </c>
      <c r="BJ98" s="154">
        <f>IF(ISNA(VLOOKUP(N98,CMRCLP,4,FALSE)),0,VLOOKUP(N98,CMRCLP,4))</f>
        <v>0</v>
      </c>
      <c r="BK98" s="154">
        <f>IF(ISNA(VLOOKUP(O98,CMRCLP,4,FALSE)),0,VLOOKUP(O98,CMRCLP,4))</f>
        <v>0</v>
      </c>
      <c r="BL98" s="154">
        <f>IF(ISNA(VLOOKUP(L98,DANGERCLP,2,FALSE)),1,VLOOKUP(L98,DANGERCLP,2,FALSE))</f>
        <v>1</v>
      </c>
      <c r="BM98" s="154">
        <f>IF(ISNA(VLOOKUP(M98,DANGERCLP,2,FALSE)),1,VLOOKUP(M98,DANGERCLP,2,FALSE))</f>
        <v>1</v>
      </c>
      <c r="BN98" s="154">
        <f>IF(ISNA(VLOOKUP(N98,DANGERCLP,2,FALSE)),1,VLOOKUP(N98,DANGERCLP,2,FALSE))</f>
        <v>1</v>
      </c>
      <c r="BO98" s="154">
        <f>IF(ISNA(VLOOKUP(O98,DANGERCLP,2,FALSE)),1,VLOOKUP(O98,DANGERCLP,2,FALSE))</f>
        <v>1</v>
      </c>
      <c r="BP98" s="154">
        <f>IF(ISNA(VLOOKUP(P98,VLEPON,2)),1,VLOOKUP(P98,VLEPON,2))</f>
        <v>1</v>
      </c>
      <c r="BQ98" s="155">
        <f>T98/MAXA($T$8:$T$463)</f>
        <v>0</v>
      </c>
      <c r="BR98" s="156">
        <f t="shared" si="42"/>
        <v>11</v>
      </c>
      <c r="BS98" s="156">
        <f t="shared" si="43"/>
        <v>11</v>
      </c>
      <c r="BT98" s="157">
        <f t="shared" si="44"/>
        <v>1</v>
      </c>
      <c r="BU98" s="255">
        <f t="shared" si="58"/>
        <v>1</v>
      </c>
      <c r="BV98" s="252">
        <f>IF(ISNA(VLOOKUP((CONCATENATE(U98,V98)),Fréquencess,3,FALSE)),0,VLOOKUP((CONCATENATE(U98,V98)),Fréquencess,3,FALSE))</f>
        <v>1</v>
      </c>
      <c r="BW98" s="247">
        <f t="shared" si="45"/>
        <v>1</v>
      </c>
      <c r="BX98" s="247">
        <f t="shared" si="64"/>
        <v>1</v>
      </c>
      <c r="BY98" s="247">
        <f>IF(ISNA(VLOOKUP(Q98,score_volatilité,2,FALSE)),0,VLOOKUP(Q98,score_volatilité,2,FALSE))</f>
        <v>1</v>
      </c>
      <c r="BZ98" s="247">
        <f>IF(ISNA(VLOOKUP(X98,score_procédé,2,FALSE)),0,VLOOKUP(X98,score_procédé,2,FALSE))</f>
        <v>0.5</v>
      </c>
      <c r="CA98" s="247">
        <f>IF(ISNA(VLOOKUP(Y98,score_protection,2,FALSE)),0,VLOOKUP(Y98,score_protection,2,FALSE))</f>
        <v>1</v>
      </c>
      <c r="CB98" s="252">
        <f t="shared" si="65"/>
        <v>0.5</v>
      </c>
      <c r="CC98" s="154">
        <f>IF(ISNA(VLOOKUP(L98,DANGERARRETE,10,FALSE)),0,VLOOKUP(L98,DANGERARRETE,10,FALSE))</f>
        <v>0</v>
      </c>
      <c r="CD98" s="154">
        <f>IF(ISNA(VLOOKUP(M98,DANGERARRETE,10,FALSE)),0,VLOOKUP(M98,DANGERARRETE,10,FALSE))</f>
        <v>0</v>
      </c>
      <c r="CE98" s="154">
        <f>IF(ISNA(VLOOKUP(N98,DANGERARRETE,10,FALSE)),0,VLOOKUP(N98,DANGERARRETE,10,FALSE))</f>
        <v>0</v>
      </c>
      <c r="CF98" s="154">
        <f>IF(ISNA(VLOOKUP(O98,DANGERARRETE,10,FALSE)),0,VLOOKUP(O98,DANGERARRETE,10,FALSE))</f>
        <v>0</v>
      </c>
      <c r="CG98" s="154">
        <f t="shared" si="66"/>
        <v>0</v>
      </c>
      <c r="CH98" s="296" t="str">
        <f t="shared" si="69"/>
        <v>NON</v>
      </c>
    </row>
    <row r="99" spans="1:86" s="97" customFormat="1" ht="26.5" customHeight="1" x14ac:dyDescent="0.25">
      <c r="A99" s="77">
        <v>92</v>
      </c>
      <c r="B99" s="105"/>
      <c r="C99" s="94"/>
      <c r="D99" s="96"/>
      <c r="E99" s="96"/>
      <c r="F99" s="109"/>
      <c r="G99" s="114" t="s">
        <v>76</v>
      </c>
      <c r="H99" s="114" t="s">
        <v>76</v>
      </c>
      <c r="I99" s="114" t="s">
        <v>76</v>
      </c>
      <c r="J99" s="114" t="s">
        <v>76</v>
      </c>
      <c r="K99" s="114" t="s">
        <v>9</v>
      </c>
      <c r="L99" s="108" t="s">
        <v>8</v>
      </c>
      <c r="M99" s="108" t="s">
        <v>8</v>
      </c>
      <c r="N99" s="108" t="s">
        <v>8</v>
      </c>
      <c r="O99" s="108" t="s">
        <v>8</v>
      </c>
      <c r="P99" s="225" t="s">
        <v>76</v>
      </c>
      <c r="Q99" s="244" t="s">
        <v>34</v>
      </c>
      <c r="R99" s="259" t="s">
        <v>299</v>
      </c>
      <c r="S99" s="265" t="s">
        <v>300</v>
      </c>
      <c r="T99" s="217">
        <v>0</v>
      </c>
      <c r="U99" s="149" t="s">
        <v>58</v>
      </c>
      <c r="V99" s="149" t="s">
        <v>256</v>
      </c>
      <c r="W99" s="158" t="str">
        <f t="shared" si="41"/>
        <v>&lt; 30 mn</v>
      </c>
      <c r="X99" s="159" t="s">
        <v>31</v>
      </c>
      <c r="Y99" s="229" t="s">
        <v>108</v>
      </c>
      <c r="Z99" s="152">
        <f t="shared" si="46"/>
        <v>0</v>
      </c>
      <c r="AA99" s="152">
        <f t="shared" si="47"/>
        <v>0</v>
      </c>
      <c r="AB99" s="152">
        <f t="shared" si="48"/>
        <v>0</v>
      </c>
      <c r="AC99" s="152">
        <f t="shared" si="49"/>
        <v>0</v>
      </c>
      <c r="AD99" s="152">
        <f t="shared" si="50"/>
        <v>0</v>
      </c>
      <c r="AE99" s="152">
        <f t="shared" si="51"/>
        <v>0</v>
      </c>
      <c r="AF99" s="152">
        <f t="shared" si="52"/>
        <v>0</v>
      </c>
      <c r="AG99" s="152">
        <f t="shared" si="53"/>
        <v>0</v>
      </c>
      <c r="AH99" s="152">
        <f t="shared" si="54"/>
        <v>0</v>
      </c>
      <c r="AI99" s="152">
        <f t="shared" si="55"/>
        <v>0</v>
      </c>
      <c r="AJ99" s="152">
        <f t="shared" si="56"/>
        <v>0</v>
      </c>
      <c r="AK99" s="152">
        <f t="shared" si="57"/>
        <v>0</v>
      </c>
      <c r="AL99" s="263">
        <f t="shared" ref="AL99" si="74">IF(Q99="inférieure à 80°C",1,0)*(IF(P99="OUI",1,0))</f>
        <v>0</v>
      </c>
      <c r="AM99" s="263">
        <f t="shared" si="70"/>
        <v>0</v>
      </c>
      <c r="AN99" s="263">
        <f t="shared" ref="AN99" si="75">IF(S99="Non concerné",0,IF(S99="Pas disponible",0,1))*IF(P99="OUI",1,0)</f>
        <v>0</v>
      </c>
      <c r="AO99" s="251">
        <f t="shared" si="71"/>
        <v>0</v>
      </c>
      <c r="AP99" s="153">
        <f t="shared" si="59"/>
        <v>0</v>
      </c>
      <c r="AQ99" s="153" t="str">
        <f t="shared" si="60"/>
        <v>0</v>
      </c>
      <c r="AR99" s="153" t="str">
        <f t="shared" si="67"/>
        <v>0</v>
      </c>
      <c r="AS99" s="153" t="str">
        <f t="shared" si="68"/>
        <v>0</v>
      </c>
      <c r="AT99" s="248">
        <f t="shared" si="61"/>
        <v>1</v>
      </c>
      <c r="AU99" s="248" t="str">
        <f t="shared" si="62"/>
        <v>Faible</v>
      </c>
      <c r="AV99" s="346" t="str">
        <f t="shared" si="63"/>
        <v>NON</v>
      </c>
      <c r="AW99" s="234" t="str">
        <f>IF(CB99&lt;100,"RISQUE MINIME","RISQUE NON FAIBLE")</f>
        <v>RISQUE MINIME</v>
      </c>
      <c r="AX99" s="231" t="str">
        <f>IF(AO99=0,"NON","OUI")</f>
        <v>NON</v>
      </c>
      <c r="AY99" s="351"/>
      <c r="AZ99" s="352" t="s">
        <v>310</v>
      </c>
      <c r="BA99" s="240" t="str">
        <f>IF(AP99=0,"NON","OUI")</f>
        <v>NON</v>
      </c>
      <c r="BB99" s="351"/>
      <c r="BC99" s="351"/>
      <c r="BD99" s="352" t="s">
        <v>310</v>
      </c>
      <c r="BE99" s="237" t="str">
        <f>IF((AQ99+AR99)=3,"YEUX / INGESTION",IF(AQ99="2","YEUX",IF(AR99="1","INGESTION","NON")))</f>
        <v>NON</v>
      </c>
      <c r="BF99" s="351"/>
      <c r="BG99" s="354" t="s">
        <v>310</v>
      </c>
      <c r="BH99" s="160">
        <f>IF(ISNA(VLOOKUP(L99,CMRCLP,4,FALSE)),0,VLOOKUP(L99,CMRCLP,4))</f>
        <v>0</v>
      </c>
      <c r="BI99" s="160">
        <f>IF(ISNA(VLOOKUP(M99,CMRCLP,4,FALSE)),0,VLOOKUP(M99,CMRCLP,4))</f>
        <v>0</v>
      </c>
      <c r="BJ99" s="160">
        <f>IF(ISNA(VLOOKUP(N99,CMRCLP,4,FALSE)),0,VLOOKUP(N99,CMRCLP,4))</f>
        <v>0</v>
      </c>
      <c r="BK99" s="160">
        <f>IF(ISNA(VLOOKUP(O99,CMRCLP,4,FALSE)),0,VLOOKUP(O99,CMRCLP,4))</f>
        <v>0</v>
      </c>
      <c r="BL99" s="160">
        <f>IF(ISNA(VLOOKUP(L99,DANGERCLP,2,FALSE)),1,VLOOKUP(L99,DANGERCLP,2,FALSE))</f>
        <v>1</v>
      </c>
      <c r="BM99" s="160">
        <f>IF(ISNA(VLOOKUP(M99,DANGERCLP,2,FALSE)),1,VLOOKUP(M99,DANGERCLP,2,FALSE))</f>
        <v>1</v>
      </c>
      <c r="BN99" s="160">
        <f>IF(ISNA(VLOOKUP(N99,DANGERCLP,2,FALSE)),1,VLOOKUP(N99,DANGERCLP,2,FALSE))</f>
        <v>1</v>
      </c>
      <c r="BO99" s="160">
        <f>IF(ISNA(VLOOKUP(O99,DANGERCLP,2,FALSE)),1,VLOOKUP(O99,DANGERCLP,2,FALSE))</f>
        <v>1</v>
      </c>
      <c r="BP99" s="160">
        <f>IF(ISNA(VLOOKUP(P99,VLEPON,2)),1,VLOOKUP(P99,VLEPON,2))</f>
        <v>1</v>
      </c>
      <c r="BQ99" s="139">
        <f>T99/MAXA($T$8:$T$463)</f>
        <v>0</v>
      </c>
      <c r="BR99" s="161">
        <f t="shared" si="42"/>
        <v>11</v>
      </c>
      <c r="BS99" s="161">
        <f t="shared" si="43"/>
        <v>11</v>
      </c>
      <c r="BT99" s="162">
        <f t="shared" si="44"/>
        <v>1</v>
      </c>
      <c r="BU99" s="256">
        <f t="shared" si="58"/>
        <v>1</v>
      </c>
      <c r="BV99" s="257">
        <f>IF(ISNA(VLOOKUP((CONCATENATE(U99,V99)),Fréquencess,3,FALSE)),0,VLOOKUP((CONCATENATE(U99,V99)),Fréquencess,3,FALSE))</f>
        <v>1</v>
      </c>
      <c r="BW99" s="248">
        <f t="shared" si="45"/>
        <v>1</v>
      </c>
      <c r="BX99" s="248">
        <f t="shared" si="64"/>
        <v>1</v>
      </c>
      <c r="BY99" s="248">
        <f>IF(ISNA(VLOOKUP(Q99,score_volatilité,2,FALSE)),0,VLOOKUP(Q99,score_volatilité,2,FALSE))</f>
        <v>1</v>
      </c>
      <c r="BZ99" s="248">
        <f>IF(ISNA(VLOOKUP(X99,score_procédé,2,FALSE)),0,VLOOKUP(X99,score_procédé,2,FALSE))</f>
        <v>0.5</v>
      </c>
      <c r="CA99" s="248">
        <f>IF(ISNA(VLOOKUP(Y99,score_protection,2,FALSE)),0,VLOOKUP(Y99,score_protection,2,FALSE))</f>
        <v>1</v>
      </c>
      <c r="CB99" s="252">
        <f t="shared" si="65"/>
        <v>0.5</v>
      </c>
      <c r="CC99" s="154">
        <f>IF(ISNA(VLOOKUP(L99,DANGERARRETE,10,FALSE)),0,VLOOKUP(L99,DANGERARRETE,10,FALSE))</f>
        <v>0</v>
      </c>
      <c r="CD99" s="154">
        <f>IF(ISNA(VLOOKUP(M99,DANGERARRETE,10,FALSE)),0,VLOOKUP(M99,DANGERARRETE,10,FALSE))</f>
        <v>0</v>
      </c>
      <c r="CE99" s="154">
        <f>IF(ISNA(VLOOKUP(N99,DANGERARRETE,10,FALSE)),0,VLOOKUP(N99,DANGERARRETE,10,FALSE))</f>
        <v>0</v>
      </c>
      <c r="CF99" s="154">
        <f>IF(ISNA(VLOOKUP(O99,DANGERARRETE,10,FALSE)),0,VLOOKUP(O99,DANGERARRETE,10,FALSE))</f>
        <v>0</v>
      </c>
      <c r="CG99" s="154">
        <f t="shared" si="66"/>
        <v>0</v>
      </c>
      <c r="CH99" s="296" t="str">
        <f t="shared" si="69"/>
        <v>NON</v>
      </c>
    </row>
    <row r="100" spans="1:86" s="108" customFormat="1" ht="26.5" customHeight="1" x14ac:dyDescent="0.25">
      <c r="A100" s="77">
        <v>93</v>
      </c>
      <c r="B100" s="105"/>
      <c r="C100" s="105"/>
      <c r="D100" s="106"/>
      <c r="E100" s="106"/>
      <c r="F100" s="107"/>
      <c r="G100" s="114" t="s">
        <v>76</v>
      </c>
      <c r="H100" s="114" t="s">
        <v>76</v>
      </c>
      <c r="I100" s="114" t="s">
        <v>76</v>
      </c>
      <c r="J100" s="114" t="s">
        <v>76</v>
      </c>
      <c r="K100" s="114" t="s">
        <v>9</v>
      </c>
      <c r="L100" s="108" t="s">
        <v>8</v>
      </c>
      <c r="M100" s="108" t="s">
        <v>8</v>
      </c>
      <c r="N100" s="108" t="s">
        <v>8</v>
      </c>
      <c r="O100" s="108" t="s">
        <v>8</v>
      </c>
      <c r="P100" s="225" t="s">
        <v>76</v>
      </c>
      <c r="Q100" s="244" t="s">
        <v>34</v>
      </c>
      <c r="R100" s="259" t="s">
        <v>299</v>
      </c>
      <c r="S100" s="265" t="s">
        <v>300</v>
      </c>
      <c r="T100" s="217">
        <v>0</v>
      </c>
      <c r="U100" s="149" t="s">
        <v>58</v>
      </c>
      <c r="V100" s="149" t="s">
        <v>256</v>
      </c>
      <c r="W100" s="150" t="str">
        <f t="shared" si="41"/>
        <v>&lt; 30 mn</v>
      </c>
      <c r="X100" s="151" t="s">
        <v>31</v>
      </c>
      <c r="Y100" s="229" t="s">
        <v>108</v>
      </c>
      <c r="Z100" s="152">
        <f t="shared" si="46"/>
        <v>0</v>
      </c>
      <c r="AA100" s="152">
        <f t="shared" si="47"/>
        <v>0</v>
      </c>
      <c r="AB100" s="152">
        <f t="shared" si="48"/>
        <v>0</v>
      </c>
      <c r="AC100" s="152">
        <f t="shared" si="49"/>
        <v>0</v>
      </c>
      <c r="AD100" s="152">
        <f t="shared" si="50"/>
        <v>0</v>
      </c>
      <c r="AE100" s="152">
        <f t="shared" si="51"/>
        <v>0</v>
      </c>
      <c r="AF100" s="152">
        <f t="shared" si="52"/>
        <v>0</v>
      </c>
      <c r="AG100" s="152">
        <f t="shared" si="53"/>
        <v>0</v>
      </c>
      <c r="AH100" s="152">
        <f t="shared" si="54"/>
        <v>0</v>
      </c>
      <c r="AI100" s="152">
        <f t="shared" si="55"/>
        <v>0</v>
      </c>
      <c r="AJ100" s="152">
        <f t="shared" si="56"/>
        <v>0</v>
      </c>
      <c r="AK100" s="152">
        <f t="shared" si="57"/>
        <v>0</v>
      </c>
      <c r="AL100" s="263">
        <f t="shared" ref="AL100:AL163" si="76">IF(Q100="inférieure à 80°C",1,0)</f>
        <v>0</v>
      </c>
      <c r="AM100" s="263">
        <f t="shared" si="70"/>
        <v>0</v>
      </c>
      <c r="AN100" s="263">
        <f t="shared" ref="AN100:AN163" si="77">IF(S100="Non concerné",0,IF(S100="Pas disponible",0,1))</f>
        <v>0</v>
      </c>
      <c r="AO100" s="251">
        <f t="shared" si="71"/>
        <v>0</v>
      </c>
      <c r="AP100" s="153">
        <f t="shared" si="59"/>
        <v>0</v>
      </c>
      <c r="AQ100" s="153" t="str">
        <f t="shared" si="60"/>
        <v>0</v>
      </c>
      <c r="AR100" s="153" t="str">
        <f t="shared" si="67"/>
        <v>0</v>
      </c>
      <c r="AS100" s="153" t="str">
        <f t="shared" si="68"/>
        <v>0</v>
      </c>
      <c r="AT100" s="247">
        <f t="shared" si="61"/>
        <v>1</v>
      </c>
      <c r="AU100" s="247" t="str">
        <f t="shared" si="62"/>
        <v>Faible</v>
      </c>
      <c r="AV100" s="346" t="str">
        <f t="shared" si="63"/>
        <v>NON</v>
      </c>
      <c r="AW100" s="234" t="str">
        <f>IF(CB100&lt;100,"RISQUE MINIME","RISQUE NON FAIBLE")</f>
        <v>RISQUE MINIME</v>
      </c>
      <c r="AX100" s="231" t="str">
        <f>IF(AO100=0,"NON","OUI")</f>
        <v>NON</v>
      </c>
      <c r="AY100" s="351"/>
      <c r="AZ100" s="352" t="s">
        <v>310</v>
      </c>
      <c r="BA100" s="237" t="str">
        <f>IF(AP100=0,"NON","OUI")</f>
        <v>NON</v>
      </c>
      <c r="BB100" s="351"/>
      <c r="BC100" s="351"/>
      <c r="BD100" s="352" t="s">
        <v>310</v>
      </c>
      <c r="BE100" s="237" t="str">
        <f>IF((AQ100+AR100)=3,"YEUX / INGESTION",IF(AQ100="2","YEUX",IF(AR100="1","INGESTION","NON")))</f>
        <v>NON</v>
      </c>
      <c r="BF100" s="351"/>
      <c r="BG100" s="354" t="s">
        <v>310</v>
      </c>
      <c r="BH100" s="154">
        <f>IF(ISNA(VLOOKUP(L100,CMRCLP,4,FALSE)),0,VLOOKUP(L100,CMRCLP,4))</f>
        <v>0</v>
      </c>
      <c r="BI100" s="154">
        <f>IF(ISNA(VLOOKUP(M100,CMRCLP,4,FALSE)),0,VLOOKUP(M100,CMRCLP,4))</f>
        <v>0</v>
      </c>
      <c r="BJ100" s="154">
        <f>IF(ISNA(VLOOKUP(N100,CMRCLP,4,FALSE)),0,VLOOKUP(N100,CMRCLP,4))</f>
        <v>0</v>
      </c>
      <c r="BK100" s="154">
        <f>IF(ISNA(VLOOKUP(O100,CMRCLP,4,FALSE)),0,VLOOKUP(O100,CMRCLP,4))</f>
        <v>0</v>
      </c>
      <c r="BL100" s="154">
        <f>IF(ISNA(VLOOKUP(L100,DANGERCLP,2,FALSE)),1,VLOOKUP(L100,DANGERCLP,2,FALSE))</f>
        <v>1</v>
      </c>
      <c r="BM100" s="154">
        <f>IF(ISNA(VLOOKUP(M100,DANGERCLP,2,FALSE)),1,VLOOKUP(M100,DANGERCLP,2,FALSE))</f>
        <v>1</v>
      </c>
      <c r="BN100" s="154">
        <f>IF(ISNA(VLOOKUP(N100,DANGERCLP,2,FALSE)),1,VLOOKUP(N100,DANGERCLP,2,FALSE))</f>
        <v>1</v>
      </c>
      <c r="BO100" s="154">
        <f>IF(ISNA(VLOOKUP(O100,DANGERCLP,2,FALSE)),1,VLOOKUP(O100,DANGERCLP,2,FALSE))</f>
        <v>1</v>
      </c>
      <c r="BP100" s="154">
        <f>IF(ISNA(VLOOKUP(P100,VLEPON,2)),1,VLOOKUP(P100,VLEPON,2))</f>
        <v>1</v>
      </c>
      <c r="BQ100" s="155">
        <f>T100/MAXA($T$8:$T$463)</f>
        <v>0</v>
      </c>
      <c r="BR100" s="156">
        <f t="shared" si="42"/>
        <v>11</v>
      </c>
      <c r="BS100" s="156">
        <f t="shared" si="43"/>
        <v>11</v>
      </c>
      <c r="BT100" s="157">
        <f t="shared" si="44"/>
        <v>1</v>
      </c>
      <c r="BU100" s="255">
        <f t="shared" si="58"/>
        <v>1</v>
      </c>
      <c r="BV100" s="252">
        <f>IF(ISNA(VLOOKUP((CONCATENATE(U100,V100)),Fréquencess,3,FALSE)),0,VLOOKUP((CONCATENATE(U100,V100)),Fréquencess,3,FALSE))</f>
        <v>1</v>
      </c>
      <c r="BW100" s="247">
        <f t="shared" si="45"/>
        <v>1</v>
      </c>
      <c r="BX100" s="247">
        <f t="shared" si="64"/>
        <v>1</v>
      </c>
      <c r="BY100" s="247">
        <f>IF(ISNA(VLOOKUP(Q100,score_volatilité,2,FALSE)),0,VLOOKUP(Q100,score_volatilité,2,FALSE))</f>
        <v>1</v>
      </c>
      <c r="BZ100" s="247">
        <f>IF(ISNA(VLOOKUP(X100,score_procédé,2,FALSE)),0,VLOOKUP(X100,score_procédé,2,FALSE))</f>
        <v>0.5</v>
      </c>
      <c r="CA100" s="247">
        <f>IF(ISNA(VLOOKUP(Y100,score_protection,2,FALSE)),0,VLOOKUP(Y100,score_protection,2,FALSE))</f>
        <v>1</v>
      </c>
      <c r="CB100" s="252">
        <f t="shared" si="65"/>
        <v>0.5</v>
      </c>
      <c r="CC100" s="154">
        <f>IF(ISNA(VLOOKUP(L100,DANGERARRETE,10,FALSE)),0,VLOOKUP(L100,DANGERARRETE,10,FALSE))</f>
        <v>0</v>
      </c>
      <c r="CD100" s="154">
        <f>IF(ISNA(VLOOKUP(M100,DANGERARRETE,10,FALSE)),0,VLOOKUP(M100,DANGERARRETE,10,FALSE))</f>
        <v>0</v>
      </c>
      <c r="CE100" s="154">
        <f>IF(ISNA(VLOOKUP(N100,DANGERARRETE,10,FALSE)),0,VLOOKUP(N100,DANGERARRETE,10,FALSE))</f>
        <v>0</v>
      </c>
      <c r="CF100" s="154">
        <f>IF(ISNA(VLOOKUP(O100,DANGERARRETE,10,FALSE)),0,VLOOKUP(O100,DANGERARRETE,10,FALSE))</f>
        <v>0</v>
      </c>
      <c r="CG100" s="154">
        <f t="shared" si="66"/>
        <v>0</v>
      </c>
      <c r="CH100" s="296" t="str">
        <f t="shared" si="69"/>
        <v>NON</v>
      </c>
    </row>
    <row r="101" spans="1:86" s="108" customFormat="1" ht="26.5" customHeight="1" x14ac:dyDescent="0.25">
      <c r="A101" s="77">
        <v>94</v>
      </c>
      <c r="B101" s="105"/>
      <c r="C101" s="105"/>
      <c r="D101" s="106"/>
      <c r="E101" s="106"/>
      <c r="F101" s="107"/>
      <c r="G101" s="114" t="s">
        <v>76</v>
      </c>
      <c r="H101" s="114" t="s">
        <v>76</v>
      </c>
      <c r="I101" s="114" t="s">
        <v>76</v>
      </c>
      <c r="J101" s="114" t="s">
        <v>76</v>
      </c>
      <c r="K101" s="114" t="s">
        <v>9</v>
      </c>
      <c r="L101" s="108" t="s">
        <v>8</v>
      </c>
      <c r="M101" s="108" t="s">
        <v>8</v>
      </c>
      <c r="N101" s="108" t="s">
        <v>8</v>
      </c>
      <c r="O101" s="108" t="s">
        <v>8</v>
      </c>
      <c r="P101" s="225" t="s">
        <v>76</v>
      </c>
      <c r="Q101" s="244" t="s">
        <v>34</v>
      </c>
      <c r="R101" s="259" t="s">
        <v>299</v>
      </c>
      <c r="S101" s="265" t="s">
        <v>300</v>
      </c>
      <c r="T101" s="217">
        <v>0</v>
      </c>
      <c r="U101" s="149" t="s">
        <v>58</v>
      </c>
      <c r="V101" s="149" t="s">
        <v>256</v>
      </c>
      <c r="W101" s="150" t="str">
        <f t="shared" si="41"/>
        <v>&lt; 30 mn</v>
      </c>
      <c r="X101" s="151" t="s">
        <v>31</v>
      </c>
      <c r="Y101" s="229" t="s">
        <v>108</v>
      </c>
      <c r="Z101" s="152">
        <f t="shared" si="46"/>
        <v>0</v>
      </c>
      <c r="AA101" s="152">
        <f t="shared" si="47"/>
        <v>0</v>
      </c>
      <c r="AB101" s="152">
        <f t="shared" si="48"/>
        <v>0</v>
      </c>
      <c r="AC101" s="152">
        <f t="shared" si="49"/>
        <v>0</v>
      </c>
      <c r="AD101" s="152">
        <f t="shared" si="50"/>
        <v>0</v>
      </c>
      <c r="AE101" s="152">
        <f t="shared" si="51"/>
        <v>0</v>
      </c>
      <c r="AF101" s="152">
        <f t="shared" si="52"/>
        <v>0</v>
      </c>
      <c r="AG101" s="152">
        <f t="shared" si="53"/>
        <v>0</v>
      </c>
      <c r="AH101" s="152">
        <f t="shared" si="54"/>
        <v>0</v>
      </c>
      <c r="AI101" s="152">
        <f t="shared" si="55"/>
        <v>0</v>
      </c>
      <c r="AJ101" s="152">
        <f t="shared" si="56"/>
        <v>0</v>
      </c>
      <c r="AK101" s="152">
        <f t="shared" si="57"/>
        <v>0</v>
      </c>
      <c r="AL101" s="263">
        <f t="shared" si="76"/>
        <v>0</v>
      </c>
      <c r="AM101" s="263">
        <f t="shared" si="70"/>
        <v>0</v>
      </c>
      <c r="AN101" s="263">
        <f t="shared" si="77"/>
        <v>0</v>
      </c>
      <c r="AO101" s="251">
        <f t="shared" si="71"/>
        <v>0</v>
      </c>
      <c r="AP101" s="153">
        <f t="shared" si="59"/>
        <v>0</v>
      </c>
      <c r="AQ101" s="153" t="str">
        <f t="shared" si="60"/>
        <v>0</v>
      </c>
      <c r="AR101" s="153" t="str">
        <f t="shared" si="67"/>
        <v>0</v>
      </c>
      <c r="AS101" s="153" t="str">
        <f t="shared" si="68"/>
        <v>0</v>
      </c>
      <c r="AT101" s="247">
        <f t="shared" si="61"/>
        <v>1</v>
      </c>
      <c r="AU101" s="247" t="str">
        <f t="shared" si="62"/>
        <v>Faible</v>
      </c>
      <c r="AV101" s="346" t="str">
        <f t="shared" si="63"/>
        <v>NON</v>
      </c>
      <c r="AW101" s="234" t="str">
        <f>IF(CB101&lt;100,"RISQUE MINIME","RISQUE NON FAIBLE")</f>
        <v>RISQUE MINIME</v>
      </c>
      <c r="AX101" s="231" t="str">
        <f>IF(AO101=0,"NON","OUI")</f>
        <v>NON</v>
      </c>
      <c r="AY101" s="351"/>
      <c r="AZ101" s="352" t="s">
        <v>310</v>
      </c>
      <c r="BA101" s="237" t="str">
        <f>IF(AP101=0,"NON","OUI")</f>
        <v>NON</v>
      </c>
      <c r="BB101" s="351"/>
      <c r="BC101" s="351"/>
      <c r="BD101" s="352" t="s">
        <v>310</v>
      </c>
      <c r="BE101" s="237" t="str">
        <f>IF((AQ101+AR101)=3,"YEUX / INGESTION",IF(AQ101="2","YEUX",IF(AR101="1","INGESTION","NON")))</f>
        <v>NON</v>
      </c>
      <c r="BF101" s="351"/>
      <c r="BG101" s="354" t="s">
        <v>310</v>
      </c>
      <c r="BH101" s="154">
        <f>IF(ISNA(VLOOKUP(L101,CMRCLP,4,FALSE)),0,VLOOKUP(L101,CMRCLP,4))</f>
        <v>0</v>
      </c>
      <c r="BI101" s="154">
        <f>IF(ISNA(VLOOKUP(M101,CMRCLP,4,FALSE)),0,VLOOKUP(M101,CMRCLP,4))</f>
        <v>0</v>
      </c>
      <c r="BJ101" s="154">
        <f>IF(ISNA(VLOOKUP(N101,CMRCLP,4,FALSE)),0,VLOOKUP(N101,CMRCLP,4))</f>
        <v>0</v>
      </c>
      <c r="BK101" s="154">
        <f>IF(ISNA(VLOOKUP(O101,CMRCLP,4,FALSE)),0,VLOOKUP(O101,CMRCLP,4))</f>
        <v>0</v>
      </c>
      <c r="BL101" s="154">
        <f>IF(ISNA(VLOOKUP(L101,DANGERCLP,2,FALSE)),1,VLOOKUP(L101,DANGERCLP,2,FALSE))</f>
        <v>1</v>
      </c>
      <c r="BM101" s="154">
        <f>IF(ISNA(VLOOKUP(M101,DANGERCLP,2,FALSE)),1,VLOOKUP(M101,DANGERCLP,2,FALSE))</f>
        <v>1</v>
      </c>
      <c r="BN101" s="154">
        <f>IF(ISNA(VLOOKUP(N101,DANGERCLP,2,FALSE)),1,VLOOKUP(N101,DANGERCLP,2,FALSE))</f>
        <v>1</v>
      </c>
      <c r="BO101" s="154">
        <f>IF(ISNA(VLOOKUP(O101,DANGERCLP,2,FALSE)),1,VLOOKUP(O101,DANGERCLP,2,FALSE))</f>
        <v>1</v>
      </c>
      <c r="BP101" s="154">
        <f>IF(ISNA(VLOOKUP(P101,VLEPON,2)),1,VLOOKUP(P101,VLEPON,2))</f>
        <v>1</v>
      </c>
      <c r="BQ101" s="155">
        <f>T101/MAXA($T$8:$T$463)</f>
        <v>0</v>
      </c>
      <c r="BR101" s="156">
        <f t="shared" si="42"/>
        <v>11</v>
      </c>
      <c r="BS101" s="156">
        <f t="shared" si="43"/>
        <v>11</v>
      </c>
      <c r="BT101" s="157">
        <f t="shared" si="44"/>
        <v>1</v>
      </c>
      <c r="BU101" s="255">
        <f t="shared" si="58"/>
        <v>1</v>
      </c>
      <c r="BV101" s="252">
        <f>IF(ISNA(VLOOKUP((CONCATENATE(U101,V101)),Fréquencess,3,FALSE)),0,VLOOKUP((CONCATENATE(U101,V101)),Fréquencess,3,FALSE))</f>
        <v>1</v>
      </c>
      <c r="BW101" s="247">
        <f t="shared" si="45"/>
        <v>1</v>
      </c>
      <c r="BX101" s="247">
        <f t="shared" si="64"/>
        <v>1</v>
      </c>
      <c r="BY101" s="247">
        <f>IF(ISNA(VLOOKUP(Q101,score_volatilité,2,FALSE)),0,VLOOKUP(Q101,score_volatilité,2,FALSE))</f>
        <v>1</v>
      </c>
      <c r="BZ101" s="247">
        <f>IF(ISNA(VLOOKUP(X101,score_procédé,2,FALSE)),0,VLOOKUP(X101,score_procédé,2,FALSE))</f>
        <v>0.5</v>
      </c>
      <c r="CA101" s="247">
        <f>IF(ISNA(VLOOKUP(Y101,score_protection,2,FALSE)),0,VLOOKUP(Y101,score_protection,2,FALSE))</f>
        <v>1</v>
      </c>
      <c r="CB101" s="252">
        <f t="shared" si="65"/>
        <v>0.5</v>
      </c>
      <c r="CC101" s="154">
        <f>IF(ISNA(VLOOKUP(L101,DANGERARRETE,10,FALSE)),0,VLOOKUP(L101,DANGERARRETE,10,FALSE))</f>
        <v>0</v>
      </c>
      <c r="CD101" s="154">
        <f>IF(ISNA(VLOOKUP(M101,DANGERARRETE,10,FALSE)),0,VLOOKUP(M101,DANGERARRETE,10,FALSE))</f>
        <v>0</v>
      </c>
      <c r="CE101" s="154">
        <f>IF(ISNA(VLOOKUP(N101,DANGERARRETE,10,FALSE)),0,VLOOKUP(N101,DANGERARRETE,10,FALSE))</f>
        <v>0</v>
      </c>
      <c r="CF101" s="154">
        <f>IF(ISNA(VLOOKUP(O101,DANGERARRETE,10,FALSE)),0,VLOOKUP(O101,DANGERARRETE,10,FALSE))</f>
        <v>0</v>
      </c>
      <c r="CG101" s="154">
        <f t="shared" si="66"/>
        <v>0</v>
      </c>
      <c r="CH101" s="296" t="str">
        <f t="shared" si="69"/>
        <v>NON</v>
      </c>
    </row>
    <row r="102" spans="1:86" s="108" customFormat="1" ht="26.5" customHeight="1" x14ac:dyDescent="0.25">
      <c r="A102" s="77">
        <v>95</v>
      </c>
      <c r="B102" s="105"/>
      <c r="C102" s="105"/>
      <c r="D102" s="106"/>
      <c r="E102" s="106"/>
      <c r="F102" s="107"/>
      <c r="G102" s="114" t="s">
        <v>76</v>
      </c>
      <c r="H102" s="114" t="s">
        <v>76</v>
      </c>
      <c r="I102" s="114" t="s">
        <v>76</v>
      </c>
      <c r="J102" s="114" t="s">
        <v>76</v>
      </c>
      <c r="K102" s="114" t="s">
        <v>9</v>
      </c>
      <c r="L102" s="108" t="s">
        <v>8</v>
      </c>
      <c r="M102" s="108" t="s">
        <v>8</v>
      </c>
      <c r="N102" s="108" t="s">
        <v>8</v>
      </c>
      <c r="O102" s="108" t="s">
        <v>8</v>
      </c>
      <c r="P102" s="225" t="s">
        <v>76</v>
      </c>
      <c r="Q102" s="244" t="s">
        <v>34</v>
      </c>
      <c r="R102" s="259" t="s">
        <v>299</v>
      </c>
      <c r="S102" s="265" t="s">
        <v>300</v>
      </c>
      <c r="T102" s="217">
        <v>0</v>
      </c>
      <c r="U102" s="149" t="s">
        <v>58</v>
      </c>
      <c r="V102" s="149" t="s">
        <v>256</v>
      </c>
      <c r="W102" s="150" t="str">
        <f t="shared" si="41"/>
        <v>&lt; 30 mn</v>
      </c>
      <c r="X102" s="151" t="s">
        <v>31</v>
      </c>
      <c r="Y102" s="229" t="s">
        <v>108</v>
      </c>
      <c r="Z102" s="152">
        <f t="shared" si="46"/>
        <v>0</v>
      </c>
      <c r="AA102" s="152">
        <f t="shared" si="47"/>
        <v>0</v>
      </c>
      <c r="AB102" s="152">
        <f t="shared" si="48"/>
        <v>0</v>
      </c>
      <c r="AC102" s="152">
        <f t="shared" si="49"/>
        <v>0</v>
      </c>
      <c r="AD102" s="152">
        <f t="shared" si="50"/>
        <v>0</v>
      </c>
      <c r="AE102" s="152">
        <f t="shared" si="51"/>
        <v>0</v>
      </c>
      <c r="AF102" s="152">
        <f t="shared" si="52"/>
        <v>0</v>
      </c>
      <c r="AG102" s="152">
        <f t="shared" si="53"/>
        <v>0</v>
      </c>
      <c r="AH102" s="152">
        <f t="shared" si="54"/>
        <v>0</v>
      </c>
      <c r="AI102" s="152">
        <f t="shared" si="55"/>
        <v>0</v>
      </c>
      <c r="AJ102" s="152">
        <f t="shared" si="56"/>
        <v>0</v>
      </c>
      <c r="AK102" s="152">
        <f t="shared" si="57"/>
        <v>0</v>
      </c>
      <c r="AL102" s="263">
        <f t="shared" si="76"/>
        <v>0</v>
      </c>
      <c r="AM102" s="263">
        <f t="shared" si="70"/>
        <v>0</v>
      </c>
      <c r="AN102" s="263">
        <f t="shared" si="77"/>
        <v>0</v>
      </c>
      <c r="AO102" s="251">
        <f t="shared" si="71"/>
        <v>0</v>
      </c>
      <c r="AP102" s="153">
        <f t="shared" si="59"/>
        <v>0</v>
      </c>
      <c r="AQ102" s="153" t="str">
        <f t="shared" si="60"/>
        <v>0</v>
      </c>
      <c r="AR102" s="153" t="str">
        <f t="shared" si="67"/>
        <v>0</v>
      </c>
      <c r="AS102" s="153" t="str">
        <f t="shared" si="68"/>
        <v>0</v>
      </c>
      <c r="AT102" s="247">
        <f t="shared" si="61"/>
        <v>1</v>
      </c>
      <c r="AU102" s="247" t="str">
        <f t="shared" si="62"/>
        <v>Faible</v>
      </c>
      <c r="AV102" s="346" t="str">
        <f t="shared" si="63"/>
        <v>NON</v>
      </c>
      <c r="AW102" s="234" t="str">
        <f>IF(CB102&lt;100,"RISQUE MINIME","RISQUE NON FAIBLE")</f>
        <v>RISQUE MINIME</v>
      </c>
      <c r="AX102" s="231" t="str">
        <f>IF(AO102=0,"NON","OUI")</f>
        <v>NON</v>
      </c>
      <c r="AY102" s="351"/>
      <c r="AZ102" s="352" t="s">
        <v>310</v>
      </c>
      <c r="BA102" s="237" t="str">
        <f>IF(AP102=0,"NON","OUI")</f>
        <v>NON</v>
      </c>
      <c r="BB102" s="351"/>
      <c r="BC102" s="351"/>
      <c r="BD102" s="352" t="s">
        <v>310</v>
      </c>
      <c r="BE102" s="237" t="str">
        <f>IF((AQ102+AR102)=3,"YEUX / INGESTION",IF(AQ102="2","YEUX",IF(AR102="1","INGESTION","NON")))</f>
        <v>NON</v>
      </c>
      <c r="BF102" s="351"/>
      <c r="BG102" s="354" t="s">
        <v>310</v>
      </c>
      <c r="BH102" s="154">
        <f>IF(ISNA(VLOOKUP(L102,CMRCLP,4,FALSE)),0,VLOOKUP(L102,CMRCLP,4))</f>
        <v>0</v>
      </c>
      <c r="BI102" s="154">
        <f>IF(ISNA(VLOOKUP(M102,CMRCLP,4,FALSE)),0,VLOOKUP(M102,CMRCLP,4))</f>
        <v>0</v>
      </c>
      <c r="BJ102" s="154">
        <f>IF(ISNA(VLOOKUP(N102,CMRCLP,4,FALSE)),0,VLOOKUP(N102,CMRCLP,4))</f>
        <v>0</v>
      </c>
      <c r="BK102" s="154">
        <f>IF(ISNA(VLOOKUP(O102,CMRCLP,4,FALSE)),0,VLOOKUP(O102,CMRCLP,4))</f>
        <v>0</v>
      </c>
      <c r="BL102" s="154">
        <f>IF(ISNA(VLOOKUP(L102,DANGERCLP,2,FALSE)),1,VLOOKUP(L102,DANGERCLP,2,FALSE))</f>
        <v>1</v>
      </c>
      <c r="BM102" s="154">
        <f>IF(ISNA(VLOOKUP(M102,DANGERCLP,2,FALSE)),1,VLOOKUP(M102,DANGERCLP,2,FALSE))</f>
        <v>1</v>
      </c>
      <c r="BN102" s="154">
        <f>IF(ISNA(VLOOKUP(N102,DANGERCLP,2,FALSE)),1,VLOOKUP(N102,DANGERCLP,2,FALSE))</f>
        <v>1</v>
      </c>
      <c r="BO102" s="154">
        <f>IF(ISNA(VLOOKUP(O102,DANGERCLP,2,FALSE)),1,VLOOKUP(O102,DANGERCLP,2,FALSE))</f>
        <v>1</v>
      </c>
      <c r="BP102" s="154">
        <f>IF(ISNA(VLOOKUP(P102,VLEPON,2)),1,VLOOKUP(P102,VLEPON,2))</f>
        <v>1</v>
      </c>
      <c r="BQ102" s="155">
        <f>T102/MAXA($T$8:$T$463)</f>
        <v>0</v>
      </c>
      <c r="BR102" s="156">
        <f t="shared" si="42"/>
        <v>11</v>
      </c>
      <c r="BS102" s="156">
        <f t="shared" si="43"/>
        <v>11</v>
      </c>
      <c r="BT102" s="157">
        <f t="shared" si="44"/>
        <v>1</v>
      </c>
      <c r="BU102" s="255">
        <f t="shared" si="58"/>
        <v>1</v>
      </c>
      <c r="BV102" s="252">
        <f>IF(ISNA(VLOOKUP((CONCATENATE(U102,V102)),Fréquencess,3,FALSE)),0,VLOOKUP((CONCATENATE(U102,V102)),Fréquencess,3,FALSE))</f>
        <v>1</v>
      </c>
      <c r="BW102" s="247">
        <f t="shared" si="45"/>
        <v>1</v>
      </c>
      <c r="BX102" s="247">
        <f t="shared" si="64"/>
        <v>1</v>
      </c>
      <c r="BY102" s="247">
        <f>IF(ISNA(VLOOKUP(Q102,score_volatilité,2,FALSE)),0,VLOOKUP(Q102,score_volatilité,2,FALSE))</f>
        <v>1</v>
      </c>
      <c r="BZ102" s="247">
        <f>IF(ISNA(VLOOKUP(X102,score_procédé,2,FALSE)),0,VLOOKUP(X102,score_procédé,2,FALSE))</f>
        <v>0.5</v>
      </c>
      <c r="CA102" s="247">
        <f>IF(ISNA(VLOOKUP(Y102,score_protection,2,FALSE)),0,VLOOKUP(Y102,score_protection,2,FALSE))</f>
        <v>1</v>
      </c>
      <c r="CB102" s="252">
        <f t="shared" si="65"/>
        <v>0.5</v>
      </c>
      <c r="CC102" s="154">
        <f>IF(ISNA(VLOOKUP(L102,DANGERARRETE,10,FALSE)),0,VLOOKUP(L102,DANGERARRETE,10,FALSE))</f>
        <v>0</v>
      </c>
      <c r="CD102" s="154">
        <f>IF(ISNA(VLOOKUP(M102,DANGERARRETE,10,FALSE)),0,VLOOKUP(M102,DANGERARRETE,10,FALSE))</f>
        <v>0</v>
      </c>
      <c r="CE102" s="154">
        <f>IF(ISNA(VLOOKUP(N102,DANGERARRETE,10,FALSE)),0,VLOOKUP(N102,DANGERARRETE,10,FALSE))</f>
        <v>0</v>
      </c>
      <c r="CF102" s="154">
        <f>IF(ISNA(VLOOKUP(O102,DANGERARRETE,10,FALSE)),0,VLOOKUP(O102,DANGERARRETE,10,FALSE))</f>
        <v>0</v>
      </c>
      <c r="CG102" s="154">
        <f t="shared" si="66"/>
        <v>0</v>
      </c>
      <c r="CH102" s="296" t="str">
        <f t="shared" si="69"/>
        <v>NON</v>
      </c>
    </row>
    <row r="103" spans="1:86" s="108" customFormat="1" ht="26.5" customHeight="1" x14ac:dyDescent="0.25">
      <c r="A103" s="77">
        <v>96</v>
      </c>
      <c r="B103" s="105"/>
      <c r="C103" s="105"/>
      <c r="D103" s="106"/>
      <c r="E103" s="106"/>
      <c r="F103" s="107"/>
      <c r="G103" s="114" t="s">
        <v>76</v>
      </c>
      <c r="H103" s="114" t="s">
        <v>76</v>
      </c>
      <c r="I103" s="114" t="s">
        <v>76</v>
      </c>
      <c r="J103" s="114" t="s">
        <v>76</v>
      </c>
      <c r="K103" s="114" t="s">
        <v>9</v>
      </c>
      <c r="L103" s="108" t="s">
        <v>8</v>
      </c>
      <c r="M103" s="108" t="s">
        <v>8</v>
      </c>
      <c r="N103" s="108" t="s">
        <v>8</v>
      </c>
      <c r="O103" s="108" t="s">
        <v>8</v>
      </c>
      <c r="P103" s="225" t="s">
        <v>76</v>
      </c>
      <c r="Q103" s="244" t="s">
        <v>34</v>
      </c>
      <c r="R103" s="259" t="s">
        <v>299</v>
      </c>
      <c r="S103" s="265" t="s">
        <v>300</v>
      </c>
      <c r="T103" s="217">
        <v>0</v>
      </c>
      <c r="U103" s="149" t="s">
        <v>58</v>
      </c>
      <c r="V103" s="149" t="s">
        <v>256</v>
      </c>
      <c r="W103" s="150" t="str">
        <f t="shared" si="41"/>
        <v>&lt; 30 mn</v>
      </c>
      <c r="X103" s="151" t="s">
        <v>31</v>
      </c>
      <c r="Y103" s="229" t="s">
        <v>108</v>
      </c>
      <c r="Z103" s="152">
        <f t="shared" si="46"/>
        <v>0</v>
      </c>
      <c r="AA103" s="152">
        <f t="shared" si="47"/>
        <v>0</v>
      </c>
      <c r="AB103" s="152">
        <f t="shared" si="48"/>
        <v>0</v>
      </c>
      <c r="AC103" s="152">
        <f t="shared" si="49"/>
        <v>0</v>
      </c>
      <c r="AD103" s="152">
        <f t="shared" si="50"/>
        <v>0</v>
      </c>
      <c r="AE103" s="152">
        <f t="shared" si="51"/>
        <v>0</v>
      </c>
      <c r="AF103" s="152">
        <f t="shared" si="52"/>
        <v>0</v>
      </c>
      <c r="AG103" s="152">
        <f t="shared" si="53"/>
        <v>0</v>
      </c>
      <c r="AH103" s="152">
        <f t="shared" si="54"/>
        <v>0</v>
      </c>
      <c r="AI103" s="152">
        <f t="shared" si="55"/>
        <v>0</v>
      </c>
      <c r="AJ103" s="152">
        <f t="shared" si="56"/>
        <v>0</v>
      </c>
      <c r="AK103" s="152">
        <f t="shared" si="57"/>
        <v>0</v>
      </c>
      <c r="AL103" s="263">
        <f t="shared" si="76"/>
        <v>0</v>
      </c>
      <c r="AM103" s="263">
        <f t="shared" si="70"/>
        <v>0</v>
      </c>
      <c r="AN103" s="263">
        <f t="shared" si="77"/>
        <v>0</v>
      </c>
      <c r="AO103" s="251">
        <f t="shared" si="71"/>
        <v>0</v>
      </c>
      <c r="AP103" s="153">
        <f t="shared" si="59"/>
        <v>0</v>
      </c>
      <c r="AQ103" s="153" t="str">
        <f t="shared" si="60"/>
        <v>0</v>
      </c>
      <c r="AR103" s="153" t="str">
        <f t="shared" si="67"/>
        <v>0</v>
      </c>
      <c r="AS103" s="153" t="str">
        <f t="shared" si="68"/>
        <v>0</v>
      </c>
      <c r="AT103" s="247">
        <f t="shared" si="61"/>
        <v>1</v>
      </c>
      <c r="AU103" s="247" t="str">
        <f t="shared" si="62"/>
        <v>Faible</v>
      </c>
      <c r="AV103" s="346" t="str">
        <f t="shared" si="63"/>
        <v>NON</v>
      </c>
      <c r="AW103" s="234" t="str">
        <f>IF(CB103&lt;100,"RISQUE MINIME","RISQUE NON FAIBLE")</f>
        <v>RISQUE MINIME</v>
      </c>
      <c r="AX103" s="231" t="str">
        <f>IF(AO103=0,"NON","OUI")</f>
        <v>NON</v>
      </c>
      <c r="AY103" s="351"/>
      <c r="AZ103" s="352" t="s">
        <v>310</v>
      </c>
      <c r="BA103" s="237" t="str">
        <f>IF(AP103=0,"NON","OUI")</f>
        <v>NON</v>
      </c>
      <c r="BB103" s="351"/>
      <c r="BC103" s="351"/>
      <c r="BD103" s="352" t="s">
        <v>310</v>
      </c>
      <c r="BE103" s="237" t="str">
        <f>IF((AQ103+AR103)=3,"YEUX / INGESTION",IF(AQ103="2","YEUX",IF(AR103="1","INGESTION","NON")))</f>
        <v>NON</v>
      </c>
      <c r="BF103" s="351"/>
      <c r="BG103" s="354" t="s">
        <v>310</v>
      </c>
      <c r="BH103" s="154">
        <f>IF(ISNA(VLOOKUP(L103,CMRCLP,4,FALSE)),0,VLOOKUP(L103,CMRCLP,4))</f>
        <v>0</v>
      </c>
      <c r="BI103" s="154">
        <f>IF(ISNA(VLOOKUP(M103,CMRCLP,4,FALSE)),0,VLOOKUP(M103,CMRCLP,4))</f>
        <v>0</v>
      </c>
      <c r="BJ103" s="154">
        <f>IF(ISNA(VLOOKUP(N103,CMRCLP,4,FALSE)),0,VLOOKUP(N103,CMRCLP,4))</f>
        <v>0</v>
      </c>
      <c r="BK103" s="154">
        <f>IF(ISNA(VLOOKUP(O103,CMRCLP,4,FALSE)),0,VLOOKUP(O103,CMRCLP,4))</f>
        <v>0</v>
      </c>
      <c r="BL103" s="154">
        <f>IF(ISNA(VLOOKUP(L103,DANGERCLP,2,FALSE)),1,VLOOKUP(L103,DANGERCLP,2,FALSE))</f>
        <v>1</v>
      </c>
      <c r="BM103" s="154">
        <f>IF(ISNA(VLOOKUP(M103,DANGERCLP,2,FALSE)),1,VLOOKUP(M103,DANGERCLP,2,FALSE))</f>
        <v>1</v>
      </c>
      <c r="BN103" s="154">
        <f>IF(ISNA(VLOOKUP(N103,DANGERCLP,2,FALSE)),1,VLOOKUP(N103,DANGERCLP,2,FALSE))</f>
        <v>1</v>
      </c>
      <c r="BO103" s="154">
        <f>IF(ISNA(VLOOKUP(O103,DANGERCLP,2,FALSE)),1,VLOOKUP(O103,DANGERCLP,2,FALSE))</f>
        <v>1</v>
      </c>
      <c r="BP103" s="154">
        <f>IF(ISNA(VLOOKUP(P103,VLEPON,2)),1,VLOOKUP(P103,VLEPON,2))</f>
        <v>1</v>
      </c>
      <c r="BQ103" s="155">
        <f>T103/MAXA($T$8:$T$463)</f>
        <v>0</v>
      </c>
      <c r="BR103" s="156">
        <f t="shared" si="42"/>
        <v>11</v>
      </c>
      <c r="BS103" s="156">
        <f t="shared" si="43"/>
        <v>11</v>
      </c>
      <c r="BT103" s="157">
        <f t="shared" si="44"/>
        <v>1</v>
      </c>
      <c r="BU103" s="255">
        <f t="shared" si="58"/>
        <v>1</v>
      </c>
      <c r="BV103" s="252">
        <f>IF(ISNA(VLOOKUP((CONCATENATE(U103,V103)),Fréquencess,3,FALSE)),0,VLOOKUP((CONCATENATE(U103,V103)),Fréquencess,3,FALSE))</f>
        <v>1</v>
      </c>
      <c r="BW103" s="247">
        <f t="shared" si="45"/>
        <v>1</v>
      </c>
      <c r="BX103" s="247">
        <f t="shared" si="64"/>
        <v>1</v>
      </c>
      <c r="BY103" s="247">
        <f>IF(ISNA(VLOOKUP(Q103,score_volatilité,2,FALSE)),0,VLOOKUP(Q103,score_volatilité,2,FALSE))</f>
        <v>1</v>
      </c>
      <c r="BZ103" s="247">
        <f>IF(ISNA(VLOOKUP(X103,score_procédé,2,FALSE)),0,VLOOKUP(X103,score_procédé,2,FALSE))</f>
        <v>0.5</v>
      </c>
      <c r="CA103" s="247">
        <f>IF(ISNA(VLOOKUP(Y103,score_protection,2,FALSE)),0,VLOOKUP(Y103,score_protection,2,FALSE))</f>
        <v>1</v>
      </c>
      <c r="CB103" s="252">
        <f t="shared" si="65"/>
        <v>0.5</v>
      </c>
      <c r="CC103" s="154">
        <f>IF(ISNA(VLOOKUP(L103,DANGERARRETE,10,FALSE)),0,VLOOKUP(L103,DANGERARRETE,10,FALSE))</f>
        <v>0</v>
      </c>
      <c r="CD103" s="154">
        <f>IF(ISNA(VLOOKUP(M103,DANGERARRETE,10,FALSE)),0,VLOOKUP(M103,DANGERARRETE,10,FALSE))</f>
        <v>0</v>
      </c>
      <c r="CE103" s="154">
        <f>IF(ISNA(VLOOKUP(N103,DANGERARRETE,10,FALSE)),0,VLOOKUP(N103,DANGERARRETE,10,FALSE))</f>
        <v>0</v>
      </c>
      <c r="CF103" s="154">
        <f>IF(ISNA(VLOOKUP(O103,DANGERARRETE,10,FALSE)),0,VLOOKUP(O103,DANGERARRETE,10,FALSE))</f>
        <v>0</v>
      </c>
      <c r="CG103" s="154">
        <f t="shared" si="66"/>
        <v>0</v>
      </c>
      <c r="CH103" s="296" t="str">
        <f t="shared" si="69"/>
        <v>NON</v>
      </c>
    </row>
    <row r="104" spans="1:86" s="108" customFormat="1" ht="26.5" customHeight="1" x14ac:dyDescent="0.25">
      <c r="A104" s="77">
        <v>97</v>
      </c>
      <c r="B104" s="105"/>
      <c r="C104" s="105"/>
      <c r="D104" s="106"/>
      <c r="E104" s="106"/>
      <c r="F104" s="107"/>
      <c r="G104" s="114" t="s">
        <v>76</v>
      </c>
      <c r="H104" s="114" t="s">
        <v>76</v>
      </c>
      <c r="I104" s="114" t="s">
        <v>76</v>
      </c>
      <c r="J104" s="114" t="s">
        <v>76</v>
      </c>
      <c r="K104" s="114" t="s">
        <v>9</v>
      </c>
      <c r="L104" s="108" t="s">
        <v>8</v>
      </c>
      <c r="M104" s="108" t="s">
        <v>8</v>
      </c>
      <c r="N104" s="108" t="s">
        <v>8</v>
      </c>
      <c r="O104" s="108" t="s">
        <v>8</v>
      </c>
      <c r="P104" s="225" t="s">
        <v>76</v>
      </c>
      <c r="Q104" s="244" t="s">
        <v>34</v>
      </c>
      <c r="R104" s="259" t="s">
        <v>299</v>
      </c>
      <c r="S104" s="265" t="s">
        <v>300</v>
      </c>
      <c r="T104" s="217">
        <v>0</v>
      </c>
      <c r="U104" s="149" t="s">
        <v>58</v>
      </c>
      <c r="V104" s="149" t="s">
        <v>256</v>
      </c>
      <c r="W104" s="150" t="str">
        <f t="shared" si="41"/>
        <v>&lt; 30 mn</v>
      </c>
      <c r="X104" s="151" t="s">
        <v>31</v>
      </c>
      <c r="Y104" s="229" t="s">
        <v>108</v>
      </c>
      <c r="Z104" s="152">
        <f t="shared" si="46"/>
        <v>0</v>
      </c>
      <c r="AA104" s="152">
        <f t="shared" si="47"/>
        <v>0</v>
      </c>
      <c r="AB104" s="152">
        <f t="shared" si="48"/>
        <v>0</v>
      </c>
      <c r="AC104" s="152">
        <f t="shared" si="49"/>
        <v>0</v>
      </c>
      <c r="AD104" s="152">
        <f t="shared" si="50"/>
        <v>0</v>
      </c>
      <c r="AE104" s="152">
        <f t="shared" si="51"/>
        <v>0</v>
      </c>
      <c r="AF104" s="152">
        <f t="shared" si="52"/>
        <v>0</v>
      </c>
      <c r="AG104" s="152">
        <f t="shared" si="53"/>
        <v>0</v>
      </c>
      <c r="AH104" s="152">
        <f t="shared" si="54"/>
        <v>0</v>
      </c>
      <c r="AI104" s="152">
        <f t="shared" si="55"/>
        <v>0</v>
      </c>
      <c r="AJ104" s="152">
        <f t="shared" si="56"/>
        <v>0</v>
      </c>
      <c r="AK104" s="152">
        <f t="shared" si="57"/>
        <v>0</v>
      </c>
      <c r="AL104" s="263">
        <f t="shared" si="76"/>
        <v>0</v>
      </c>
      <c r="AM104" s="263">
        <f t="shared" si="70"/>
        <v>0</v>
      </c>
      <c r="AN104" s="263">
        <f t="shared" si="77"/>
        <v>0</v>
      </c>
      <c r="AO104" s="251">
        <f t="shared" si="71"/>
        <v>0</v>
      </c>
      <c r="AP104" s="153">
        <f t="shared" si="59"/>
        <v>0</v>
      </c>
      <c r="AQ104" s="153" t="str">
        <f t="shared" si="60"/>
        <v>0</v>
      </c>
      <c r="AR104" s="153" t="str">
        <f t="shared" si="67"/>
        <v>0</v>
      </c>
      <c r="AS104" s="153" t="str">
        <f t="shared" si="68"/>
        <v>0</v>
      </c>
      <c r="AT104" s="247">
        <f t="shared" si="61"/>
        <v>1</v>
      </c>
      <c r="AU104" s="247" t="str">
        <f t="shared" si="62"/>
        <v>Faible</v>
      </c>
      <c r="AV104" s="346" t="str">
        <f t="shared" si="63"/>
        <v>NON</v>
      </c>
      <c r="AW104" s="234" t="str">
        <f>IF(CB104&lt;100,"RISQUE MINIME","RISQUE NON FAIBLE")</f>
        <v>RISQUE MINIME</v>
      </c>
      <c r="AX104" s="231" t="str">
        <f>IF(AO104=0,"NON","OUI")</f>
        <v>NON</v>
      </c>
      <c r="AY104" s="351"/>
      <c r="AZ104" s="352" t="s">
        <v>310</v>
      </c>
      <c r="BA104" s="237" t="str">
        <f>IF(AP104=0,"NON","OUI")</f>
        <v>NON</v>
      </c>
      <c r="BB104" s="351"/>
      <c r="BC104" s="351"/>
      <c r="BD104" s="352" t="s">
        <v>310</v>
      </c>
      <c r="BE104" s="237" t="str">
        <f>IF((AQ104+AR104)=3,"YEUX / INGESTION",IF(AQ104="2","YEUX",IF(AR104="1","INGESTION","NON")))</f>
        <v>NON</v>
      </c>
      <c r="BF104" s="351"/>
      <c r="BG104" s="354" t="s">
        <v>310</v>
      </c>
      <c r="BH104" s="154">
        <f>IF(ISNA(VLOOKUP(L104,CMRCLP,4,FALSE)),0,VLOOKUP(L104,CMRCLP,4))</f>
        <v>0</v>
      </c>
      <c r="BI104" s="154">
        <f>IF(ISNA(VLOOKUP(M104,CMRCLP,4,FALSE)),0,VLOOKUP(M104,CMRCLP,4))</f>
        <v>0</v>
      </c>
      <c r="BJ104" s="154">
        <f>IF(ISNA(VLOOKUP(N104,CMRCLP,4,FALSE)),0,VLOOKUP(N104,CMRCLP,4))</f>
        <v>0</v>
      </c>
      <c r="BK104" s="154">
        <f>IF(ISNA(VLOOKUP(O104,CMRCLP,4,FALSE)),0,VLOOKUP(O104,CMRCLP,4))</f>
        <v>0</v>
      </c>
      <c r="BL104" s="154">
        <f>IF(ISNA(VLOOKUP(L104,DANGERCLP,2,FALSE)),1,VLOOKUP(L104,DANGERCLP,2,FALSE))</f>
        <v>1</v>
      </c>
      <c r="BM104" s="154">
        <f>IF(ISNA(VLOOKUP(M104,DANGERCLP,2,FALSE)),1,VLOOKUP(M104,DANGERCLP,2,FALSE))</f>
        <v>1</v>
      </c>
      <c r="BN104" s="154">
        <f>IF(ISNA(VLOOKUP(N104,DANGERCLP,2,FALSE)),1,VLOOKUP(N104,DANGERCLP,2,FALSE))</f>
        <v>1</v>
      </c>
      <c r="BO104" s="154">
        <f>IF(ISNA(VLOOKUP(O104,DANGERCLP,2,FALSE)),1,VLOOKUP(O104,DANGERCLP,2,FALSE))</f>
        <v>1</v>
      </c>
      <c r="BP104" s="154">
        <f>IF(ISNA(VLOOKUP(P104,VLEPON,2)),1,VLOOKUP(P104,VLEPON,2))</f>
        <v>1</v>
      </c>
      <c r="BQ104" s="155">
        <f>T104/MAXA($T$8:$T$463)</f>
        <v>0</v>
      </c>
      <c r="BR104" s="156">
        <f t="shared" si="42"/>
        <v>11</v>
      </c>
      <c r="BS104" s="156">
        <f t="shared" si="43"/>
        <v>11</v>
      </c>
      <c r="BT104" s="157">
        <f t="shared" si="44"/>
        <v>1</v>
      </c>
      <c r="BU104" s="255">
        <f t="shared" si="58"/>
        <v>1</v>
      </c>
      <c r="BV104" s="252">
        <f>IF(ISNA(VLOOKUP((CONCATENATE(U104,V104)),Fréquencess,3,FALSE)),0,VLOOKUP((CONCATENATE(U104,V104)),Fréquencess,3,FALSE))</f>
        <v>1</v>
      </c>
      <c r="BW104" s="247">
        <f t="shared" si="45"/>
        <v>1</v>
      </c>
      <c r="BX104" s="247">
        <f t="shared" si="64"/>
        <v>1</v>
      </c>
      <c r="BY104" s="247">
        <f>IF(ISNA(VLOOKUP(Q104,score_volatilité,2,FALSE)),0,VLOOKUP(Q104,score_volatilité,2,FALSE))</f>
        <v>1</v>
      </c>
      <c r="BZ104" s="247">
        <f>IF(ISNA(VLOOKUP(X104,score_procédé,2,FALSE)),0,VLOOKUP(X104,score_procédé,2,FALSE))</f>
        <v>0.5</v>
      </c>
      <c r="CA104" s="247">
        <f>IF(ISNA(VLOOKUP(Y104,score_protection,2,FALSE)),0,VLOOKUP(Y104,score_protection,2,FALSE))</f>
        <v>1</v>
      </c>
      <c r="CB104" s="252">
        <f t="shared" si="65"/>
        <v>0.5</v>
      </c>
      <c r="CC104" s="154">
        <f>IF(ISNA(VLOOKUP(L104,DANGERARRETE,10,FALSE)),0,VLOOKUP(L104,DANGERARRETE,10,FALSE))</f>
        <v>0</v>
      </c>
      <c r="CD104" s="154">
        <f>IF(ISNA(VLOOKUP(M104,DANGERARRETE,10,FALSE)),0,VLOOKUP(M104,DANGERARRETE,10,FALSE))</f>
        <v>0</v>
      </c>
      <c r="CE104" s="154">
        <f>IF(ISNA(VLOOKUP(N104,DANGERARRETE,10,FALSE)),0,VLOOKUP(N104,DANGERARRETE,10,FALSE))</f>
        <v>0</v>
      </c>
      <c r="CF104" s="154">
        <f>IF(ISNA(VLOOKUP(O104,DANGERARRETE,10,FALSE)),0,VLOOKUP(O104,DANGERARRETE,10,FALSE))</f>
        <v>0</v>
      </c>
      <c r="CG104" s="154">
        <f t="shared" si="66"/>
        <v>0</v>
      </c>
      <c r="CH104" s="296" t="str">
        <f t="shared" si="69"/>
        <v>NON</v>
      </c>
    </row>
    <row r="105" spans="1:86" s="108" customFormat="1" ht="26.5" customHeight="1" x14ac:dyDescent="0.25">
      <c r="A105" s="77">
        <v>98</v>
      </c>
      <c r="B105" s="105"/>
      <c r="C105" s="105"/>
      <c r="D105" s="106"/>
      <c r="E105" s="106"/>
      <c r="F105" s="107"/>
      <c r="G105" s="114" t="s">
        <v>76</v>
      </c>
      <c r="H105" s="114" t="s">
        <v>76</v>
      </c>
      <c r="I105" s="114" t="s">
        <v>76</v>
      </c>
      <c r="J105" s="114" t="s">
        <v>76</v>
      </c>
      <c r="K105" s="114" t="s">
        <v>9</v>
      </c>
      <c r="L105" s="108" t="s">
        <v>8</v>
      </c>
      <c r="M105" s="108" t="s">
        <v>8</v>
      </c>
      <c r="N105" s="108" t="s">
        <v>8</v>
      </c>
      <c r="O105" s="108" t="s">
        <v>8</v>
      </c>
      <c r="P105" s="225" t="s">
        <v>76</v>
      </c>
      <c r="Q105" s="244" t="s">
        <v>34</v>
      </c>
      <c r="R105" s="259" t="s">
        <v>299</v>
      </c>
      <c r="S105" s="265" t="s">
        <v>300</v>
      </c>
      <c r="T105" s="217">
        <v>0</v>
      </c>
      <c r="U105" s="149" t="s">
        <v>58</v>
      </c>
      <c r="V105" s="149" t="s">
        <v>256</v>
      </c>
      <c r="W105" s="150" t="str">
        <f t="shared" si="41"/>
        <v>&lt; 30 mn</v>
      </c>
      <c r="X105" s="151" t="s">
        <v>31</v>
      </c>
      <c r="Y105" s="229" t="s">
        <v>108</v>
      </c>
      <c r="Z105" s="152">
        <f t="shared" si="46"/>
        <v>0</v>
      </c>
      <c r="AA105" s="152">
        <f t="shared" si="47"/>
        <v>0</v>
      </c>
      <c r="AB105" s="152">
        <f t="shared" si="48"/>
        <v>0</v>
      </c>
      <c r="AC105" s="152">
        <f t="shared" si="49"/>
        <v>0</v>
      </c>
      <c r="AD105" s="152">
        <f t="shared" si="50"/>
        <v>0</v>
      </c>
      <c r="AE105" s="152">
        <f t="shared" si="51"/>
        <v>0</v>
      </c>
      <c r="AF105" s="152">
        <f t="shared" si="52"/>
        <v>0</v>
      </c>
      <c r="AG105" s="152">
        <f t="shared" si="53"/>
        <v>0</v>
      </c>
      <c r="AH105" s="152">
        <f t="shared" si="54"/>
        <v>0</v>
      </c>
      <c r="AI105" s="152">
        <f t="shared" si="55"/>
        <v>0</v>
      </c>
      <c r="AJ105" s="152">
        <f t="shared" si="56"/>
        <v>0</v>
      </c>
      <c r="AK105" s="152">
        <f t="shared" si="57"/>
        <v>0</v>
      </c>
      <c r="AL105" s="263">
        <f t="shared" si="76"/>
        <v>0</v>
      </c>
      <c r="AM105" s="263">
        <f t="shared" si="70"/>
        <v>0</v>
      </c>
      <c r="AN105" s="263">
        <f t="shared" si="77"/>
        <v>0</v>
      </c>
      <c r="AO105" s="251">
        <f t="shared" si="71"/>
        <v>0</v>
      </c>
      <c r="AP105" s="153">
        <f t="shared" si="59"/>
        <v>0</v>
      </c>
      <c r="AQ105" s="153" t="str">
        <f t="shared" si="60"/>
        <v>0</v>
      </c>
      <c r="AR105" s="153" t="str">
        <f t="shared" si="67"/>
        <v>0</v>
      </c>
      <c r="AS105" s="153" t="str">
        <f t="shared" si="68"/>
        <v>0</v>
      </c>
      <c r="AT105" s="247">
        <f t="shared" si="61"/>
        <v>1</v>
      </c>
      <c r="AU105" s="247" t="str">
        <f t="shared" si="62"/>
        <v>Faible</v>
      </c>
      <c r="AV105" s="346" t="str">
        <f t="shared" si="63"/>
        <v>NON</v>
      </c>
      <c r="AW105" s="234" t="str">
        <f>IF(CB105&lt;100,"RISQUE MINIME","RISQUE NON FAIBLE")</f>
        <v>RISQUE MINIME</v>
      </c>
      <c r="AX105" s="231" t="str">
        <f>IF(AO105=0,"NON","OUI")</f>
        <v>NON</v>
      </c>
      <c r="AY105" s="351"/>
      <c r="AZ105" s="352" t="s">
        <v>310</v>
      </c>
      <c r="BA105" s="237" t="str">
        <f>IF(AP105=0,"NON","OUI")</f>
        <v>NON</v>
      </c>
      <c r="BB105" s="351"/>
      <c r="BC105" s="351"/>
      <c r="BD105" s="352" t="s">
        <v>310</v>
      </c>
      <c r="BE105" s="237" t="str">
        <f>IF((AQ105+AR105)=3,"YEUX / INGESTION",IF(AQ105="2","YEUX",IF(AR105="1","INGESTION","NON")))</f>
        <v>NON</v>
      </c>
      <c r="BF105" s="351"/>
      <c r="BG105" s="354" t="s">
        <v>310</v>
      </c>
      <c r="BH105" s="154">
        <f>IF(ISNA(VLOOKUP(L105,CMRCLP,4,FALSE)),0,VLOOKUP(L105,CMRCLP,4))</f>
        <v>0</v>
      </c>
      <c r="BI105" s="154">
        <f>IF(ISNA(VLOOKUP(M105,CMRCLP,4,FALSE)),0,VLOOKUP(M105,CMRCLP,4))</f>
        <v>0</v>
      </c>
      <c r="BJ105" s="154">
        <f>IF(ISNA(VLOOKUP(N105,CMRCLP,4,FALSE)),0,VLOOKUP(N105,CMRCLP,4))</f>
        <v>0</v>
      </c>
      <c r="BK105" s="154">
        <f>IF(ISNA(VLOOKUP(O105,CMRCLP,4,FALSE)),0,VLOOKUP(O105,CMRCLP,4))</f>
        <v>0</v>
      </c>
      <c r="BL105" s="154">
        <f>IF(ISNA(VLOOKUP(L105,DANGERCLP,2,FALSE)),1,VLOOKUP(L105,DANGERCLP,2,FALSE))</f>
        <v>1</v>
      </c>
      <c r="BM105" s="154">
        <f>IF(ISNA(VLOOKUP(M105,DANGERCLP,2,FALSE)),1,VLOOKUP(M105,DANGERCLP,2,FALSE))</f>
        <v>1</v>
      </c>
      <c r="BN105" s="154">
        <f>IF(ISNA(VLOOKUP(N105,DANGERCLP,2,FALSE)),1,VLOOKUP(N105,DANGERCLP,2,FALSE))</f>
        <v>1</v>
      </c>
      <c r="BO105" s="154">
        <f>IF(ISNA(VLOOKUP(O105,DANGERCLP,2,FALSE)),1,VLOOKUP(O105,DANGERCLP,2,FALSE))</f>
        <v>1</v>
      </c>
      <c r="BP105" s="154">
        <f>IF(ISNA(VLOOKUP(P105,VLEPON,2)),1,VLOOKUP(P105,VLEPON,2))</f>
        <v>1</v>
      </c>
      <c r="BQ105" s="155">
        <f>T105/MAXA($T$8:$T$463)</f>
        <v>0</v>
      </c>
      <c r="BR105" s="156">
        <f t="shared" si="42"/>
        <v>11</v>
      </c>
      <c r="BS105" s="156">
        <f t="shared" si="43"/>
        <v>11</v>
      </c>
      <c r="BT105" s="157">
        <f t="shared" si="44"/>
        <v>1</v>
      </c>
      <c r="BU105" s="255">
        <f t="shared" si="58"/>
        <v>1</v>
      </c>
      <c r="BV105" s="252">
        <f>IF(ISNA(VLOOKUP((CONCATENATE(U105,V105)),Fréquencess,3,FALSE)),0,VLOOKUP((CONCATENATE(U105,V105)),Fréquencess,3,FALSE))</f>
        <v>1</v>
      </c>
      <c r="BW105" s="247">
        <f t="shared" si="45"/>
        <v>1</v>
      </c>
      <c r="BX105" s="247">
        <f t="shared" si="64"/>
        <v>1</v>
      </c>
      <c r="BY105" s="247">
        <f>IF(ISNA(VLOOKUP(Q105,score_volatilité,2,FALSE)),0,VLOOKUP(Q105,score_volatilité,2,FALSE))</f>
        <v>1</v>
      </c>
      <c r="BZ105" s="247">
        <f>IF(ISNA(VLOOKUP(X105,score_procédé,2,FALSE)),0,VLOOKUP(X105,score_procédé,2,FALSE))</f>
        <v>0.5</v>
      </c>
      <c r="CA105" s="247">
        <f>IF(ISNA(VLOOKUP(Y105,score_protection,2,FALSE)),0,VLOOKUP(Y105,score_protection,2,FALSE))</f>
        <v>1</v>
      </c>
      <c r="CB105" s="252">
        <f t="shared" si="65"/>
        <v>0.5</v>
      </c>
      <c r="CC105" s="154">
        <f>IF(ISNA(VLOOKUP(L105,DANGERARRETE,10,FALSE)),0,VLOOKUP(L105,DANGERARRETE,10,FALSE))</f>
        <v>0</v>
      </c>
      <c r="CD105" s="154">
        <f>IF(ISNA(VLOOKUP(M105,DANGERARRETE,10,FALSE)),0,VLOOKUP(M105,DANGERARRETE,10,FALSE))</f>
        <v>0</v>
      </c>
      <c r="CE105" s="154">
        <f>IF(ISNA(VLOOKUP(N105,DANGERARRETE,10,FALSE)),0,VLOOKUP(N105,DANGERARRETE,10,FALSE))</f>
        <v>0</v>
      </c>
      <c r="CF105" s="154">
        <f>IF(ISNA(VLOOKUP(O105,DANGERARRETE,10,FALSE)),0,VLOOKUP(O105,DANGERARRETE,10,FALSE))</f>
        <v>0</v>
      </c>
      <c r="CG105" s="154">
        <f t="shared" si="66"/>
        <v>0</v>
      </c>
      <c r="CH105" s="296" t="str">
        <f t="shared" si="69"/>
        <v>NON</v>
      </c>
    </row>
    <row r="106" spans="1:86" s="108" customFormat="1" ht="26.5" customHeight="1" x14ac:dyDescent="0.25">
      <c r="A106" s="77">
        <v>99</v>
      </c>
      <c r="B106" s="105"/>
      <c r="C106" s="105"/>
      <c r="D106" s="106"/>
      <c r="E106" s="106"/>
      <c r="F106" s="107"/>
      <c r="G106" s="114" t="s">
        <v>76</v>
      </c>
      <c r="H106" s="114" t="s">
        <v>76</v>
      </c>
      <c r="I106" s="114" t="s">
        <v>76</v>
      </c>
      <c r="J106" s="114" t="s">
        <v>76</v>
      </c>
      <c r="K106" s="114" t="s">
        <v>9</v>
      </c>
      <c r="L106" s="108" t="s">
        <v>8</v>
      </c>
      <c r="M106" s="108" t="s">
        <v>8</v>
      </c>
      <c r="N106" s="108" t="s">
        <v>8</v>
      </c>
      <c r="O106" s="108" t="s">
        <v>8</v>
      </c>
      <c r="P106" s="225" t="s">
        <v>76</v>
      </c>
      <c r="Q106" s="244" t="s">
        <v>34</v>
      </c>
      <c r="R106" s="259" t="s">
        <v>299</v>
      </c>
      <c r="S106" s="265" t="s">
        <v>300</v>
      </c>
      <c r="T106" s="217">
        <v>0</v>
      </c>
      <c r="U106" s="149" t="s">
        <v>58</v>
      </c>
      <c r="V106" s="149" t="s">
        <v>256</v>
      </c>
      <c r="W106" s="150" t="str">
        <f t="shared" si="41"/>
        <v>&lt; 30 mn</v>
      </c>
      <c r="X106" s="151" t="s">
        <v>31</v>
      </c>
      <c r="Y106" s="229" t="s">
        <v>108</v>
      </c>
      <c r="Z106" s="152">
        <f t="shared" si="46"/>
        <v>0</v>
      </c>
      <c r="AA106" s="152">
        <f t="shared" si="47"/>
        <v>0</v>
      </c>
      <c r="AB106" s="152">
        <f t="shared" si="48"/>
        <v>0</v>
      </c>
      <c r="AC106" s="152">
        <f t="shared" si="49"/>
        <v>0</v>
      </c>
      <c r="AD106" s="152">
        <f t="shared" si="50"/>
        <v>0</v>
      </c>
      <c r="AE106" s="152">
        <f t="shared" si="51"/>
        <v>0</v>
      </c>
      <c r="AF106" s="152">
        <f t="shared" si="52"/>
        <v>0</v>
      </c>
      <c r="AG106" s="152">
        <f t="shared" si="53"/>
        <v>0</v>
      </c>
      <c r="AH106" s="152">
        <f t="shared" si="54"/>
        <v>0</v>
      </c>
      <c r="AI106" s="152">
        <f t="shared" si="55"/>
        <v>0</v>
      </c>
      <c r="AJ106" s="152">
        <f t="shared" si="56"/>
        <v>0</v>
      </c>
      <c r="AK106" s="152">
        <f t="shared" si="57"/>
        <v>0</v>
      </c>
      <c r="AL106" s="263">
        <f t="shared" si="76"/>
        <v>0</v>
      </c>
      <c r="AM106" s="263">
        <f t="shared" si="70"/>
        <v>0</v>
      </c>
      <c r="AN106" s="263">
        <f t="shared" si="77"/>
        <v>0</v>
      </c>
      <c r="AO106" s="251">
        <f t="shared" si="71"/>
        <v>0</v>
      </c>
      <c r="AP106" s="153">
        <f t="shared" si="59"/>
        <v>0</v>
      </c>
      <c r="AQ106" s="153" t="str">
        <f t="shared" si="60"/>
        <v>0</v>
      </c>
      <c r="AR106" s="153" t="str">
        <f t="shared" si="67"/>
        <v>0</v>
      </c>
      <c r="AS106" s="153" t="str">
        <f t="shared" si="68"/>
        <v>0</v>
      </c>
      <c r="AT106" s="247">
        <f t="shared" si="61"/>
        <v>1</v>
      </c>
      <c r="AU106" s="247" t="str">
        <f t="shared" si="62"/>
        <v>Faible</v>
      </c>
      <c r="AV106" s="346" t="str">
        <f t="shared" si="63"/>
        <v>NON</v>
      </c>
      <c r="AW106" s="234" t="str">
        <f>IF(CB106&lt;100,"RISQUE MINIME","RISQUE NON FAIBLE")</f>
        <v>RISQUE MINIME</v>
      </c>
      <c r="AX106" s="231" t="str">
        <f>IF(AO106=0,"NON","OUI")</f>
        <v>NON</v>
      </c>
      <c r="AY106" s="351"/>
      <c r="AZ106" s="352" t="s">
        <v>310</v>
      </c>
      <c r="BA106" s="237" t="str">
        <f>IF(AP106=0,"NON","OUI")</f>
        <v>NON</v>
      </c>
      <c r="BB106" s="351"/>
      <c r="BC106" s="351"/>
      <c r="BD106" s="352" t="s">
        <v>310</v>
      </c>
      <c r="BE106" s="237" t="str">
        <f>IF((AQ106+AR106)=3,"YEUX / INGESTION",IF(AQ106="2","YEUX",IF(AR106="1","INGESTION","NON")))</f>
        <v>NON</v>
      </c>
      <c r="BF106" s="351"/>
      <c r="BG106" s="354" t="s">
        <v>310</v>
      </c>
      <c r="BH106" s="154">
        <f>IF(ISNA(VLOOKUP(L106,CMRCLP,4,FALSE)),0,VLOOKUP(L106,CMRCLP,4))</f>
        <v>0</v>
      </c>
      <c r="BI106" s="154">
        <f>IF(ISNA(VLOOKUP(M106,CMRCLP,4,FALSE)),0,VLOOKUP(M106,CMRCLP,4))</f>
        <v>0</v>
      </c>
      <c r="BJ106" s="154">
        <f>IF(ISNA(VLOOKUP(N106,CMRCLP,4,FALSE)),0,VLOOKUP(N106,CMRCLP,4))</f>
        <v>0</v>
      </c>
      <c r="BK106" s="154">
        <f>IF(ISNA(VLOOKUP(O106,CMRCLP,4,FALSE)),0,VLOOKUP(O106,CMRCLP,4))</f>
        <v>0</v>
      </c>
      <c r="BL106" s="154">
        <f>IF(ISNA(VLOOKUP(L106,DANGERCLP,2,FALSE)),1,VLOOKUP(L106,DANGERCLP,2,FALSE))</f>
        <v>1</v>
      </c>
      <c r="BM106" s="154">
        <f>IF(ISNA(VLOOKUP(M106,DANGERCLP,2,FALSE)),1,VLOOKUP(M106,DANGERCLP,2,FALSE))</f>
        <v>1</v>
      </c>
      <c r="BN106" s="154">
        <f>IF(ISNA(VLOOKUP(N106,DANGERCLP,2,FALSE)),1,VLOOKUP(N106,DANGERCLP,2,FALSE))</f>
        <v>1</v>
      </c>
      <c r="BO106" s="154">
        <f>IF(ISNA(VLOOKUP(O106,DANGERCLP,2,FALSE)),1,VLOOKUP(O106,DANGERCLP,2,FALSE))</f>
        <v>1</v>
      </c>
      <c r="BP106" s="154">
        <f>IF(ISNA(VLOOKUP(P106,VLEPON,2)),1,VLOOKUP(P106,VLEPON,2))</f>
        <v>1</v>
      </c>
      <c r="BQ106" s="155">
        <f>T106/MAXA($T$8:$T$463)</f>
        <v>0</v>
      </c>
      <c r="BR106" s="156">
        <f t="shared" si="42"/>
        <v>11</v>
      </c>
      <c r="BS106" s="156">
        <f t="shared" si="43"/>
        <v>11</v>
      </c>
      <c r="BT106" s="157">
        <f t="shared" si="44"/>
        <v>1</v>
      </c>
      <c r="BU106" s="255">
        <f t="shared" si="58"/>
        <v>1</v>
      </c>
      <c r="BV106" s="252">
        <f>IF(ISNA(VLOOKUP((CONCATENATE(U106,V106)),Fréquencess,3,FALSE)),0,VLOOKUP((CONCATENATE(U106,V106)),Fréquencess,3,FALSE))</f>
        <v>1</v>
      </c>
      <c r="BW106" s="247">
        <f t="shared" si="45"/>
        <v>1</v>
      </c>
      <c r="BX106" s="247">
        <f t="shared" si="64"/>
        <v>1</v>
      </c>
      <c r="BY106" s="247">
        <f>IF(ISNA(VLOOKUP(Q106,score_volatilité,2,FALSE)),0,VLOOKUP(Q106,score_volatilité,2,FALSE))</f>
        <v>1</v>
      </c>
      <c r="BZ106" s="247">
        <f>IF(ISNA(VLOOKUP(X106,score_procédé,2,FALSE)),0,VLOOKUP(X106,score_procédé,2,FALSE))</f>
        <v>0.5</v>
      </c>
      <c r="CA106" s="247">
        <f>IF(ISNA(VLOOKUP(Y106,score_protection,2,FALSE)),0,VLOOKUP(Y106,score_protection,2,FALSE))</f>
        <v>1</v>
      </c>
      <c r="CB106" s="252">
        <f t="shared" si="65"/>
        <v>0.5</v>
      </c>
      <c r="CC106" s="154">
        <f>IF(ISNA(VLOOKUP(L106,DANGERARRETE,10,FALSE)),0,VLOOKUP(L106,DANGERARRETE,10,FALSE))</f>
        <v>0</v>
      </c>
      <c r="CD106" s="154">
        <f>IF(ISNA(VLOOKUP(M106,DANGERARRETE,10,FALSE)),0,VLOOKUP(M106,DANGERARRETE,10,FALSE))</f>
        <v>0</v>
      </c>
      <c r="CE106" s="154">
        <f>IF(ISNA(VLOOKUP(N106,DANGERARRETE,10,FALSE)),0,VLOOKUP(N106,DANGERARRETE,10,FALSE))</f>
        <v>0</v>
      </c>
      <c r="CF106" s="154">
        <f>IF(ISNA(VLOOKUP(O106,DANGERARRETE,10,FALSE)),0,VLOOKUP(O106,DANGERARRETE,10,FALSE))</f>
        <v>0</v>
      </c>
      <c r="CG106" s="154">
        <f t="shared" si="66"/>
        <v>0</v>
      </c>
      <c r="CH106" s="296" t="str">
        <f t="shared" si="69"/>
        <v>NON</v>
      </c>
    </row>
    <row r="107" spans="1:86" s="108" customFormat="1" ht="26.5" customHeight="1" x14ac:dyDescent="0.25">
      <c r="A107" s="77">
        <v>100</v>
      </c>
      <c r="B107" s="105"/>
      <c r="C107" s="105"/>
      <c r="D107" s="106"/>
      <c r="E107" s="106"/>
      <c r="F107" s="107"/>
      <c r="G107" s="114" t="s">
        <v>76</v>
      </c>
      <c r="H107" s="114" t="s">
        <v>76</v>
      </c>
      <c r="I107" s="114" t="s">
        <v>76</v>
      </c>
      <c r="J107" s="114" t="s">
        <v>76</v>
      </c>
      <c r="K107" s="114" t="s">
        <v>9</v>
      </c>
      <c r="L107" s="108" t="s">
        <v>8</v>
      </c>
      <c r="M107" s="108" t="s">
        <v>8</v>
      </c>
      <c r="N107" s="108" t="s">
        <v>8</v>
      </c>
      <c r="O107" s="108" t="s">
        <v>8</v>
      </c>
      <c r="P107" s="225" t="s">
        <v>76</v>
      </c>
      <c r="Q107" s="244" t="s">
        <v>34</v>
      </c>
      <c r="R107" s="259" t="s">
        <v>299</v>
      </c>
      <c r="S107" s="265" t="s">
        <v>300</v>
      </c>
      <c r="T107" s="217">
        <v>0</v>
      </c>
      <c r="U107" s="149" t="s">
        <v>58</v>
      </c>
      <c r="V107" s="149" t="s">
        <v>256</v>
      </c>
      <c r="W107" s="150" t="str">
        <f t="shared" si="41"/>
        <v>&lt; 30 mn</v>
      </c>
      <c r="X107" s="151" t="s">
        <v>31</v>
      </c>
      <c r="Y107" s="229" t="s">
        <v>108</v>
      </c>
      <c r="Z107" s="152">
        <f t="shared" si="46"/>
        <v>0</v>
      </c>
      <c r="AA107" s="152">
        <f t="shared" si="47"/>
        <v>0</v>
      </c>
      <c r="AB107" s="152">
        <f t="shared" si="48"/>
        <v>0</v>
      </c>
      <c r="AC107" s="152">
        <f t="shared" si="49"/>
        <v>0</v>
      </c>
      <c r="AD107" s="152">
        <f t="shared" si="50"/>
        <v>0</v>
      </c>
      <c r="AE107" s="152">
        <f t="shared" si="51"/>
        <v>0</v>
      </c>
      <c r="AF107" s="152">
        <f t="shared" si="52"/>
        <v>0</v>
      </c>
      <c r="AG107" s="152">
        <f t="shared" si="53"/>
        <v>0</v>
      </c>
      <c r="AH107" s="152">
        <f t="shared" si="54"/>
        <v>0</v>
      </c>
      <c r="AI107" s="152">
        <f t="shared" si="55"/>
        <v>0</v>
      </c>
      <c r="AJ107" s="152">
        <f t="shared" si="56"/>
        <v>0</v>
      </c>
      <c r="AK107" s="152">
        <f t="shared" si="57"/>
        <v>0</v>
      </c>
      <c r="AL107" s="263">
        <f t="shared" si="76"/>
        <v>0</v>
      </c>
      <c r="AM107" s="263">
        <f t="shared" si="70"/>
        <v>0</v>
      </c>
      <c r="AN107" s="263">
        <f t="shared" si="77"/>
        <v>0</v>
      </c>
      <c r="AO107" s="251">
        <f t="shared" si="71"/>
        <v>0</v>
      </c>
      <c r="AP107" s="153">
        <f t="shared" si="59"/>
        <v>0</v>
      </c>
      <c r="AQ107" s="153" t="str">
        <f t="shared" si="60"/>
        <v>0</v>
      </c>
      <c r="AR107" s="153" t="str">
        <f t="shared" si="67"/>
        <v>0</v>
      </c>
      <c r="AS107" s="153" t="str">
        <f t="shared" si="68"/>
        <v>0</v>
      </c>
      <c r="AT107" s="247">
        <f t="shared" si="61"/>
        <v>1</v>
      </c>
      <c r="AU107" s="247" t="str">
        <f t="shared" si="62"/>
        <v>Faible</v>
      </c>
      <c r="AV107" s="346" t="str">
        <f t="shared" si="63"/>
        <v>NON</v>
      </c>
      <c r="AW107" s="234" t="str">
        <f>IF(CB107&lt;100,"RISQUE MINIME","RISQUE NON FAIBLE")</f>
        <v>RISQUE MINIME</v>
      </c>
      <c r="AX107" s="231" t="str">
        <f>IF(AO107=0,"NON","OUI")</f>
        <v>NON</v>
      </c>
      <c r="AY107" s="351"/>
      <c r="AZ107" s="352" t="s">
        <v>310</v>
      </c>
      <c r="BA107" s="237" t="str">
        <f>IF(AP107=0,"NON","OUI")</f>
        <v>NON</v>
      </c>
      <c r="BB107" s="351"/>
      <c r="BC107" s="351"/>
      <c r="BD107" s="352" t="s">
        <v>310</v>
      </c>
      <c r="BE107" s="237" t="str">
        <f>IF((AQ107+AR107)=3,"YEUX / INGESTION",IF(AQ107="2","YEUX",IF(AR107="1","INGESTION","NON")))</f>
        <v>NON</v>
      </c>
      <c r="BF107" s="351"/>
      <c r="BG107" s="354" t="s">
        <v>310</v>
      </c>
      <c r="BH107" s="154">
        <f>IF(ISNA(VLOOKUP(L107,CMRCLP,4,FALSE)),0,VLOOKUP(L107,CMRCLP,4))</f>
        <v>0</v>
      </c>
      <c r="BI107" s="154">
        <f>IF(ISNA(VLOOKUP(M107,CMRCLP,4,FALSE)),0,VLOOKUP(M107,CMRCLP,4))</f>
        <v>0</v>
      </c>
      <c r="BJ107" s="154">
        <f>IF(ISNA(VLOOKUP(N107,CMRCLP,4,FALSE)),0,VLOOKUP(N107,CMRCLP,4))</f>
        <v>0</v>
      </c>
      <c r="BK107" s="154">
        <f>IF(ISNA(VLOOKUP(O107,CMRCLP,4,FALSE)),0,VLOOKUP(O107,CMRCLP,4))</f>
        <v>0</v>
      </c>
      <c r="BL107" s="154">
        <f>IF(ISNA(VLOOKUP(L107,DANGERCLP,2,FALSE)),1,VLOOKUP(L107,DANGERCLP,2,FALSE))</f>
        <v>1</v>
      </c>
      <c r="BM107" s="154">
        <f>IF(ISNA(VLOOKUP(M107,DANGERCLP,2,FALSE)),1,VLOOKUP(M107,DANGERCLP,2,FALSE))</f>
        <v>1</v>
      </c>
      <c r="BN107" s="154">
        <f>IF(ISNA(VLOOKUP(N107,DANGERCLP,2,FALSE)),1,VLOOKUP(N107,DANGERCLP,2,FALSE))</f>
        <v>1</v>
      </c>
      <c r="BO107" s="154">
        <f>IF(ISNA(VLOOKUP(O107,DANGERCLP,2,FALSE)),1,VLOOKUP(O107,DANGERCLP,2,FALSE))</f>
        <v>1</v>
      </c>
      <c r="BP107" s="154">
        <f>IF(ISNA(VLOOKUP(P107,VLEPON,2)),1,VLOOKUP(P107,VLEPON,2))</f>
        <v>1</v>
      </c>
      <c r="BQ107" s="155">
        <f>T107/MAXA($T$8:$T$463)</f>
        <v>0</v>
      </c>
      <c r="BR107" s="156">
        <f t="shared" si="42"/>
        <v>11</v>
      </c>
      <c r="BS107" s="156">
        <f t="shared" si="43"/>
        <v>11</v>
      </c>
      <c r="BT107" s="157">
        <f t="shared" si="44"/>
        <v>1</v>
      </c>
      <c r="BU107" s="255">
        <f t="shared" si="58"/>
        <v>1</v>
      </c>
      <c r="BV107" s="252">
        <f>IF(ISNA(VLOOKUP((CONCATENATE(U107,V107)),Fréquencess,3,FALSE)),0,VLOOKUP((CONCATENATE(U107,V107)),Fréquencess,3,FALSE))</f>
        <v>1</v>
      </c>
      <c r="BW107" s="247">
        <f t="shared" si="45"/>
        <v>1</v>
      </c>
      <c r="BX107" s="247">
        <f t="shared" si="64"/>
        <v>1</v>
      </c>
      <c r="BY107" s="247">
        <f>IF(ISNA(VLOOKUP(Q107,score_volatilité,2,FALSE)),0,VLOOKUP(Q107,score_volatilité,2,FALSE))</f>
        <v>1</v>
      </c>
      <c r="BZ107" s="247">
        <f>IF(ISNA(VLOOKUP(X107,score_procédé,2,FALSE)),0,VLOOKUP(X107,score_procédé,2,FALSE))</f>
        <v>0.5</v>
      </c>
      <c r="CA107" s="247">
        <f>IF(ISNA(VLOOKUP(Y107,score_protection,2,FALSE)),0,VLOOKUP(Y107,score_protection,2,FALSE))</f>
        <v>1</v>
      </c>
      <c r="CB107" s="252">
        <f t="shared" si="65"/>
        <v>0.5</v>
      </c>
      <c r="CC107" s="154">
        <f>IF(ISNA(VLOOKUP(L107,DANGERARRETE,10,FALSE)),0,VLOOKUP(L107,DANGERARRETE,10,FALSE))</f>
        <v>0</v>
      </c>
      <c r="CD107" s="154">
        <f>IF(ISNA(VLOOKUP(M107,DANGERARRETE,10,FALSE)),0,VLOOKUP(M107,DANGERARRETE,10,FALSE))</f>
        <v>0</v>
      </c>
      <c r="CE107" s="154">
        <f>IF(ISNA(VLOOKUP(N107,DANGERARRETE,10,FALSE)),0,VLOOKUP(N107,DANGERARRETE,10,FALSE))</f>
        <v>0</v>
      </c>
      <c r="CF107" s="154">
        <f>IF(ISNA(VLOOKUP(O107,DANGERARRETE,10,FALSE)),0,VLOOKUP(O107,DANGERARRETE,10,FALSE))</f>
        <v>0</v>
      </c>
      <c r="CG107" s="154">
        <f t="shared" si="66"/>
        <v>0</v>
      </c>
      <c r="CH107" s="296" t="str">
        <f t="shared" si="69"/>
        <v>NON</v>
      </c>
    </row>
    <row r="108" spans="1:86" s="108" customFormat="1" ht="26.5" customHeight="1" x14ac:dyDescent="0.25">
      <c r="A108" s="77">
        <v>101</v>
      </c>
      <c r="B108" s="105"/>
      <c r="C108" s="105"/>
      <c r="D108" s="106"/>
      <c r="E108" s="106"/>
      <c r="F108" s="107"/>
      <c r="G108" s="114" t="s">
        <v>76</v>
      </c>
      <c r="H108" s="114" t="s">
        <v>76</v>
      </c>
      <c r="I108" s="114" t="s">
        <v>76</v>
      </c>
      <c r="J108" s="114" t="s">
        <v>76</v>
      </c>
      <c r="K108" s="114" t="s">
        <v>9</v>
      </c>
      <c r="L108" s="108" t="s">
        <v>8</v>
      </c>
      <c r="M108" s="108" t="s">
        <v>8</v>
      </c>
      <c r="N108" s="108" t="s">
        <v>8</v>
      </c>
      <c r="O108" s="108" t="s">
        <v>8</v>
      </c>
      <c r="P108" s="225" t="s">
        <v>76</v>
      </c>
      <c r="Q108" s="244" t="s">
        <v>34</v>
      </c>
      <c r="R108" s="259" t="s">
        <v>299</v>
      </c>
      <c r="S108" s="265" t="s">
        <v>300</v>
      </c>
      <c r="T108" s="217">
        <v>0</v>
      </c>
      <c r="U108" s="149" t="s">
        <v>58</v>
      </c>
      <c r="V108" s="149" t="s">
        <v>256</v>
      </c>
      <c r="W108" s="150" t="str">
        <f t="shared" si="41"/>
        <v>&lt; 30 mn</v>
      </c>
      <c r="X108" s="151" t="s">
        <v>31</v>
      </c>
      <c r="Y108" s="229" t="s">
        <v>108</v>
      </c>
      <c r="Z108" s="152">
        <f t="shared" si="46"/>
        <v>0</v>
      </c>
      <c r="AA108" s="152">
        <f t="shared" si="47"/>
        <v>0</v>
      </c>
      <c r="AB108" s="152">
        <f t="shared" si="48"/>
        <v>0</v>
      </c>
      <c r="AC108" s="152">
        <f t="shared" si="49"/>
        <v>0</v>
      </c>
      <c r="AD108" s="152">
        <f t="shared" si="50"/>
        <v>0</v>
      </c>
      <c r="AE108" s="152">
        <f t="shared" si="51"/>
        <v>0</v>
      </c>
      <c r="AF108" s="152">
        <f t="shared" si="52"/>
        <v>0</v>
      </c>
      <c r="AG108" s="152">
        <f t="shared" si="53"/>
        <v>0</v>
      </c>
      <c r="AH108" s="152">
        <f t="shared" si="54"/>
        <v>0</v>
      </c>
      <c r="AI108" s="152">
        <f t="shared" si="55"/>
        <v>0</v>
      </c>
      <c r="AJ108" s="152">
        <f t="shared" si="56"/>
        <v>0</v>
      </c>
      <c r="AK108" s="152">
        <f t="shared" si="57"/>
        <v>0</v>
      </c>
      <c r="AL108" s="263">
        <f t="shared" si="76"/>
        <v>0</v>
      </c>
      <c r="AM108" s="263">
        <f t="shared" si="70"/>
        <v>0</v>
      </c>
      <c r="AN108" s="263">
        <f t="shared" si="77"/>
        <v>0</v>
      </c>
      <c r="AO108" s="251">
        <f t="shared" si="71"/>
        <v>0</v>
      </c>
      <c r="AP108" s="153">
        <f t="shared" si="59"/>
        <v>0</v>
      </c>
      <c r="AQ108" s="153" t="str">
        <f t="shared" si="60"/>
        <v>0</v>
      </c>
      <c r="AR108" s="153" t="str">
        <f t="shared" si="67"/>
        <v>0</v>
      </c>
      <c r="AS108" s="153" t="str">
        <f t="shared" si="68"/>
        <v>0</v>
      </c>
      <c r="AT108" s="247">
        <f t="shared" si="61"/>
        <v>1</v>
      </c>
      <c r="AU108" s="247" t="str">
        <f t="shared" si="62"/>
        <v>Faible</v>
      </c>
      <c r="AV108" s="346" t="str">
        <f t="shared" si="63"/>
        <v>NON</v>
      </c>
      <c r="AW108" s="234" t="str">
        <f>IF(CB108&lt;100,"RISQUE MINIME","RISQUE NON FAIBLE")</f>
        <v>RISQUE MINIME</v>
      </c>
      <c r="AX108" s="231" t="str">
        <f>IF(AO108=0,"NON","OUI")</f>
        <v>NON</v>
      </c>
      <c r="AY108" s="351"/>
      <c r="AZ108" s="352" t="s">
        <v>310</v>
      </c>
      <c r="BA108" s="237" t="str">
        <f>IF(AP108=0,"NON","OUI")</f>
        <v>NON</v>
      </c>
      <c r="BB108" s="351"/>
      <c r="BC108" s="351"/>
      <c r="BD108" s="352" t="s">
        <v>310</v>
      </c>
      <c r="BE108" s="237" t="str">
        <f>IF((AQ108+AR108)=3,"YEUX / INGESTION",IF(AQ108="2","YEUX",IF(AR108="1","INGESTION","NON")))</f>
        <v>NON</v>
      </c>
      <c r="BF108" s="351"/>
      <c r="BG108" s="354" t="s">
        <v>310</v>
      </c>
      <c r="BH108" s="154">
        <f>IF(ISNA(VLOOKUP(L108,CMRCLP,4,FALSE)),0,VLOOKUP(L108,CMRCLP,4))</f>
        <v>0</v>
      </c>
      <c r="BI108" s="154">
        <f>IF(ISNA(VLOOKUP(M108,CMRCLP,4,FALSE)),0,VLOOKUP(M108,CMRCLP,4))</f>
        <v>0</v>
      </c>
      <c r="BJ108" s="154">
        <f>IF(ISNA(VLOOKUP(N108,CMRCLP,4,FALSE)),0,VLOOKUP(N108,CMRCLP,4))</f>
        <v>0</v>
      </c>
      <c r="BK108" s="154">
        <f>IF(ISNA(VLOOKUP(O108,CMRCLP,4,FALSE)),0,VLOOKUP(O108,CMRCLP,4))</f>
        <v>0</v>
      </c>
      <c r="BL108" s="154">
        <f>IF(ISNA(VLOOKUP(L108,DANGERCLP,2,FALSE)),1,VLOOKUP(L108,DANGERCLP,2,FALSE))</f>
        <v>1</v>
      </c>
      <c r="BM108" s="154">
        <f>IF(ISNA(VLOOKUP(M108,DANGERCLP,2,FALSE)),1,VLOOKUP(M108,DANGERCLP,2,FALSE))</f>
        <v>1</v>
      </c>
      <c r="BN108" s="154">
        <f>IF(ISNA(VLOOKUP(N108,DANGERCLP,2,FALSE)),1,VLOOKUP(N108,DANGERCLP,2,FALSE))</f>
        <v>1</v>
      </c>
      <c r="BO108" s="154">
        <f>IF(ISNA(VLOOKUP(O108,DANGERCLP,2,FALSE)),1,VLOOKUP(O108,DANGERCLP,2,FALSE))</f>
        <v>1</v>
      </c>
      <c r="BP108" s="154">
        <f>IF(ISNA(VLOOKUP(P108,VLEPON,2)),1,VLOOKUP(P108,VLEPON,2))</f>
        <v>1</v>
      </c>
      <c r="BQ108" s="155">
        <f>T108/MAXA($T$8:$T$463)</f>
        <v>0</v>
      </c>
      <c r="BR108" s="156">
        <f t="shared" si="42"/>
        <v>11</v>
      </c>
      <c r="BS108" s="156">
        <f t="shared" si="43"/>
        <v>11</v>
      </c>
      <c r="BT108" s="157">
        <f t="shared" si="44"/>
        <v>1</v>
      </c>
      <c r="BU108" s="255">
        <f t="shared" si="58"/>
        <v>1</v>
      </c>
      <c r="BV108" s="252">
        <f>IF(ISNA(VLOOKUP((CONCATENATE(U108,V108)),Fréquencess,3,FALSE)),0,VLOOKUP((CONCATENATE(U108,V108)),Fréquencess,3,FALSE))</f>
        <v>1</v>
      </c>
      <c r="BW108" s="247">
        <f t="shared" si="45"/>
        <v>1</v>
      </c>
      <c r="BX108" s="247">
        <f t="shared" si="64"/>
        <v>1</v>
      </c>
      <c r="BY108" s="247">
        <f>IF(ISNA(VLOOKUP(Q108,score_volatilité,2,FALSE)),0,VLOOKUP(Q108,score_volatilité,2,FALSE))</f>
        <v>1</v>
      </c>
      <c r="BZ108" s="247">
        <f>IF(ISNA(VLOOKUP(X108,score_procédé,2,FALSE)),0,VLOOKUP(X108,score_procédé,2,FALSE))</f>
        <v>0.5</v>
      </c>
      <c r="CA108" s="247">
        <f>IF(ISNA(VLOOKUP(Y108,score_protection,2,FALSE)),0,VLOOKUP(Y108,score_protection,2,FALSE))</f>
        <v>1</v>
      </c>
      <c r="CB108" s="252">
        <f t="shared" si="65"/>
        <v>0.5</v>
      </c>
      <c r="CC108" s="154">
        <f>IF(ISNA(VLOOKUP(L108,DANGERARRETE,10,FALSE)),0,VLOOKUP(L108,DANGERARRETE,10,FALSE))</f>
        <v>0</v>
      </c>
      <c r="CD108" s="154">
        <f>IF(ISNA(VLOOKUP(M108,DANGERARRETE,10,FALSE)),0,VLOOKUP(M108,DANGERARRETE,10,FALSE))</f>
        <v>0</v>
      </c>
      <c r="CE108" s="154">
        <f>IF(ISNA(VLOOKUP(N108,DANGERARRETE,10,FALSE)),0,VLOOKUP(N108,DANGERARRETE,10,FALSE))</f>
        <v>0</v>
      </c>
      <c r="CF108" s="154">
        <f>IF(ISNA(VLOOKUP(O108,DANGERARRETE,10,FALSE)),0,VLOOKUP(O108,DANGERARRETE,10,FALSE))</f>
        <v>0</v>
      </c>
      <c r="CG108" s="154">
        <f t="shared" si="66"/>
        <v>0</v>
      </c>
      <c r="CH108" s="296" t="str">
        <f t="shared" si="69"/>
        <v>NON</v>
      </c>
    </row>
    <row r="109" spans="1:86" s="108" customFormat="1" ht="26.5" customHeight="1" x14ac:dyDescent="0.25">
      <c r="A109" s="77">
        <v>102</v>
      </c>
      <c r="B109" s="105"/>
      <c r="C109" s="105"/>
      <c r="D109" s="106"/>
      <c r="E109" s="106"/>
      <c r="F109" s="107"/>
      <c r="G109" s="114" t="s">
        <v>76</v>
      </c>
      <c r="H109" s="114" t="s">
        <v>76</v>
      </c>
      <c r="I109" s="114" t="s">
        <v>76</v>
      </c>
      <c r="J109" s="114" t="s">
        <v>76</v>
      </c>
      <c r="K109" s="114" t="s">
        <v>9</v>
      </c>
      <c r="L109" s="108" t="s">
        <v>8</v>
      </c>
      <c r="M109" s="108" t="s">
        <v>8</v>
      </c>
      <c r="N109" s="108" t="s">
        <v>8</v>
      </c>
      <c r="O109" s="108" t="s">
        <v>8</v>
      </c>
      <c r="P109" s="225" t="s">
        <v>76</v>
      </c>
      <c r="Q109" s="244" t="s">
        <v>34</v>
      </c>
      <c r="R109" s="259" t="s">
        <v>299</v>
      </c>
      <c r="S109" s="265" t="s">
        <v>300</v>
      </c>
      <c r="T109" s="217">
        <v>0</v>
      </c>
      <c r="U109" s="149" t="s">
        <v>58</v>
      </c>
      <c r="V109" s="149" t="s">
        <v>256</v>
      </c>
      <c r="W109" s="150" t="str">
        <f t="shared" si="41"/>
        <v>&lt; 30 mn</v>
      </c>
      <c r="X109" s="151" t="s">
        <v>31</v>
      </c>
      <c r="Y109" s="229" t="s">
        <v>108</v>
      </c>
      <c r="Z109" s="152">
        <f t="shared" si="46"/>
        <v>0</v>
      </c>
      <c r="AA109" s="152">
        <f t="shared" si="47"/>
        <v>0</v>
      </c>
      <c r="AB109" s="152">
        <f t="shared" si="48"/>
        <v>0</v>
      </c>
      <c r="AC109" s="152">
        <f t="shared" si="49"/>
        <v>0</v>
      </c>
      <c r="AD109" s="152">
        <f t="shared" si="50"/>
        <v>0</v>
      </c>
      <c r="AE109" s="152">
        <f t="shared" si="51"/>
        <v>0</v>
      </c>
      <c r="AF109" s="152">
        <f t="shared" si="52"/>
        <v>0</v>
      </c>
      <c r="AG109" s="152">
        <f t="shared" si="53"/>
        <v>0</v>
      </c>
      <c r="AH109" s="152">
        <f t="shared" si="54"/>
        <v>0</v>
      </c>
      <c r="AI109" s="152">
        <f t="shared" si="55"/>
        <v>0</v>
      </c>
      <c r="AJ109" s="152">
        <f t="shared" si="56"/>
        <v>0</v>
      </c>
      <c r="AK109" s="152">
        <f t="shared" si="57"/>
        <v>0</v>
      </c>
      <c r="AL109" s="263">
        <f t="shared" si="76"/>
        <v>0</v>
      </c>
      <c r="AM109" s="263">
        <f t="shared" si="70"/>
        <v>0</v>
      </c>
      <c r="AN109" s="263">
        <f t="shared" si="77"/>
        <v>0</v>
      </c>
      <c r="AO109" s="251">
        <f t="shared" si="71"/>
        <v>0</v>
      </c>
      <c r="AP109" s="153">
        <f t="shared" si="59"/>
        <v>0</v>
      </c>
      <c r="AQ109" s="153" t="str">
        <f t="shared" si="60"/>
        <v>0</v>
      </c>
      <c r="AR109" s="153" t="str">
        <f t="shared" si="67"/>
        <v>0</v>
      </c>
      <c r="AS109" s="153" t="str">
        <f t="shared" si="68"/>
        <v>0</v>
      </c>
      <c r="AT109" s="247">
        <f t="shared" si="61"/>
        <v>1</v>
      </c>
      <c r="AU109" s="247" t="str">
        <f t="shared" si="62"/>
        <v>Faible</v>
      </c>
      <c r="AV109" s="346" t="str">
        <f t="shared" si="63"/>
        <v>NON</v>
      </c>
      <c r="AW109" s="234" t="str">
        <f>IF(CB109&lt;100,"RISQUE MINIME","RISQUE NON FAIBLE")</f>
        <v>RISQUE MINIME</v>
      </c>
      <c r="AX109" s="231" t="str">
        <f>IF(AO109=0,"NON","OUI")</f>
        <v>NON</v>
      </c>
      <c r="AY109" s="351"/>
      <c r="AZ109" s="352" t="s">
        <v>310</v>
      </c>
      <c r="BA109" s="237" t="str">
        <f>IF(AP109=0,"NON","OUI")</f>
        <v>NON</v>
      </c>
      <c r="BB109" s="351"/>
      <c r="BC109" s="351"/>
      <c r="BD109" s="352" t="s">
        <v>310</v>
      </c>
      <c r="BE109" s="237" t="str">
        <f>IF((AQ109+AR109)=3,"YEUX / INGESTION",IF(AQ109="2","YEUX",IF(AR109="1","INGESTION","NON")))</f>
        <v>NON</v>
      </c>
      <c r="BF109" s="351"/>
      <c r="BG109" s="354" t="s">
        <v>310</v>
      </c>
      <c r="BH109" s="154">
        <f>IF(ISNA(VLOOKUP(L109,CMRCLP,4,FALSE)),0,VLOOKUP(L109,CMRCLP,4))</f>
        <v>0</v>
      </c>
      <c r="BI109" s="154">
        <f>IF(ISNA(VLOOKUP(M109,CMRCLP,4,FALSE)),0,VLOOKUP(M109,CMRCLP,4))</f>
        <v>0</v>
      </c>
      <c r="BJ109" s="154">
        <f>IF(ISNA(VLOOKUP(N109,CMRCLP,4,FALSE)),0,VLOOKUP(N109,CMRCLP,4))</f>
        <v>0</v>
      </c>
      <c r="BK109" s="154">
        <f>IF(ISNA(VLOOKUP(O109,CMRCLP,4,FALSE)),0,VLOOKUP(O109,CMRCLP,4))</f>
        <v>0</v>
      </c>
      <c r="BL109" s="154">
        <f>IF(ISNA(VLOOKUP(L109,DANGERCLP,2,FALSE)),1,VLOOKUP(L109,DANGERCLP,2,FALSE))</f>
        <v>1</v>
      </c>
      <c r="BM109" s="154">
        <f>IF(ISNA(VLOOKUP(M109,DANGERCLP,2,FALSE)),1,VLOOKUP(M109,DANGERCLP,2,FALSE))</f>
        <v>1</v>
      </c>
      <c r="BN109" s="154">
        <f>IF(ISNA(VLOOKUP(N109,DANGERCLP,2,FALSE)),1,VLOOKUP(N109,DANGERCLP,2,FALSE))</f>
        <v>1</v>
      </c>
      <c r="BO109" s="154">
        <f>IF(ISNA(VLOOKUP(O109,DANGERCLP,2,FALSE)),1,VLOOKUP(O109,DANGERCLP,2,FALSE))</f>
        <v>1</v>
      </c>
      <c r="BP109" s="154">
        <f>IF(ISNA(VLOOKUP(P109,VLEPON,2)),1,VLOOKUP(P109,VLEPON,2))</f>
        <v>1</v>
      </c>
      <c r="BQ109" s="155">
        <f>T109/MAXA($T$8:$T$463)</f>
        <v>0</v>
      </c>
      <c r="BR109" s="156">
        <f t="shared" si="42"/>
        <v>11</v>
      </c>
      <c r="BS109" s="156">
        <f t="shared" si="43"/>
        <v>11</v>
      </c>
      <c r="BT109" s="157">
        <f t="shared" si="44"/>
        <v>1</v>
      </c>
      <c r="BU109" s="255">
        <f t="shared" si="58"/>
        <v>1</v>
      </c>
      <c r="BV109" s="252">
        <f>IF(ISNA(VLOOKUP((CONCATENATE(U109,V109)),Fréquencess,3,FALSE)),0,VLOOKUP((CONCATENATE(U109,V109)),Fréquencess,3,FALSE))</f>
        <v>1</v>
      </c>
      <c r="BW109" s="247">
        <f t="shared" si="45"/>
        <v>1</v>
      </c>
      <c r="BX109" s="247">
        <f t="shared" si="64"/>
        <v>1</v>
      </c>
      <c r="BY109" s="247">
        <f>IF(ISNA(VLOOKUP(Q109,score_volatilité,2,FALSE)),0,VLOOKUP(Q109,score_volatilité,2,FALSE))</f>
        <v>1</v>
      </c>
      <c r="BZ109" s="247">
        <f>IF(ISNA(VLOOKUP(X109,score_procédé,2,FALSE)),0,VLOOKUP(X109,score_procédé,2,FALSE))</f>
        <v>0.5</v>
      </c>
      <c r="CA109" s="247">
        <f>IF(ISNA(VLOOKUP(Y109,score_protection,2,FALSE)),0,VLOOKUP(Y109,score_protection,2,FALSE))</f>
        <v>1</v>
      </c>
      <c r="CB109" s="252">
        <f t="shared" si="65"/>
        <v>0.5</v>
      </c>
      <c r="CC109" s="154">
        <f>IF(ISNA(VLOOKUP(L109,DANGERARRETE,10,FALSE)),0,VLOOKUP(L109,DANGERARRETE,10,FALSE))</f>
        <v>0</v>
      </c>
      <c r="CD109" s="154">
        <f>IF(ISNA(VLOOKUP(M109,DANGERARRETE,10,FALSE)),0,VLOOKUP(M109,DANGERARRETE,10,FALSE))</f>
        <v>0</v>
      </c>
      <c r="CE109" s="154">
        <f>IF(ISNA(VLOOKUP(N109,DANGERARRETE,10,FALSE)),0,VLOOKUP(N109,DANGERARRETE,10,FALSE))</f>
        <v>0</v>
      </c>
      <c r="CF109" s="154">
        <f>IF(ISNA(VLOOKUP(O109,DANGERARRETE,10,FALSE)),0,VLOOKUP(O109,DANGERARRETE,10,FALSE))</f>
        <v>0</v>
      </c>
      <c r="CG109" s="154">
        <f t="shared" si="66"/>
        <v>0</v>
      </c>
      <c r="CH109" s="296" t="str">
        <f t="shared" si="69"/>
        <v>NON</v>
      </c>
    </row>
    <row r="110" spans="1:86" s="108" customFormat="1" ht="26.5" customHeight="1" x14ac:dyDescent="0.25">
      <c r="A110" s="77">
        <v>103</v>
      </c>
      <c r="B110" s="105"/>
      <c r="C110" s="105"/>
      <c r="D110" s="106"/>
      <c r="E110" s="106"/>
      <c r="F110" s="107"/>
      <c r="G110" s="114" t="s">
        <v>76</v>
      </c>
      <c r="H110" s="114" t="s">
        <v>76</v>
      </c>
      <c r="I110" s="114" t="s">
        <v>76</v>
      </c>
      <c r="J110" s="114" t="s">
        <v>76</v>
      </c>
      <c r="K110" s="114" t="s">
        <v>9</v>
      </c>
      <c r="L110" s="108" t="s">
        <v>8</v>
      </c>
      <c r="M110" s="108" t="s">
        <v>8</v>
      </c>
      <c r="N110" s="108" t="s">
        <v>8</v>
      </c>
      <c r="O110" s="108" t="s">
        <v>8</v>
      </c>
      <c r="P110" s="225" t="s">
        <v>76</v>
      </c>
      <c r="Q110" s="244" t="s">
        <v>34</v>
      </c>
      <c r="R110" s="259" t="s">
        <v>299</v>
      </c>
      <c r="S110" s="265" t="s">
        <v>300</v>
      </c>
      <c r="T110" s="217">
        <v>0</v>
      </c>
      <c r="U110" s="149" t="s">
        <v>58</v>
      </c>
      <c r="V110" s="149" t="s">
        <v>256</v>
      </c>
      <c r="W110" s="150" t="str">
        <f t="shared" ref="W110:W164" si="78">IF(ISNA(VLOOKUP((CONCATENATE(U110,V110)),Fréquencess,2,FALSE)),0,VLOOKUP((CONCATENATE(U110,V110)),Fréquencess,2,FALSE))</f>
        <v>&lt; 30 mn</v>
      </c>
      <c r="X110" s="151" t="s">
        <v>31</v>
      </c>
      <c r="Y110" s="229" t="s">
        <v>108</v>
      </c>
      <c r="Z110" s="152">
        <f t="shared" si="46"/>
        <v>0</v>
      </c>
      <c r="AA110" s="152">
        <f t="shared" si="47"/>
        <v>0</v>
      </c>
      <c r="AB110" s="152">
        <f t="shared" si="48"/>
        <v>0</v>
      </c>
      <c r="AC110" s="152">
        <f t="shared" si="49"/>
        <v>0</v>
      </c>
      <c r="AD110" s="152">
        <f t="shared" si="50"/>
        <v>0</v>
      </c>
      <c r="AE110" s="152">
        <f t="shared" si="51"/>
        <v>0</v>
      </c>
      <c r="AF110" s="152">
        <f t="shared" si="52"/>
        <v>0</v>
      </c>
      <c r="AG110" s="152">
        <f t="shared" si="53"/>
        <v>0</v>
      </c>
      <c r="AH110" s="152">
        <f t="shared" si="54"/>
        <v>0</v>
      </c>
      <c r="AI110" s="152">
        <f t="shared" si="55"/>
        <v>0</v>
      </c>
      <c r="AJ110" s="152">
        <f t="shared" si="56"/>
        <v>0</v>
      </c>
      <c r="AK110" s="152">
        <f t="shared" si="57"/>
        <v>0</v>
      </c>
      <c r="AL110" s="263">
        <f t="shared" si="76"/>
        <v>0</v>
      </c>
      <c r="AM110" s="263">
        <f t="shared" si="70"/>
        <v>0</v>
      </c>
      <c r="AN110" s="263">
        <f t="shared" si="77"/>
        <v>0</v>
      </c>
      <c r="AO110" s="251">
        <f t="shared" si="71"/>
        <v>0</v>
      </c>
      <c r="AP110" s="153">
        <f t="shared" si="59"/>
        <v>0</v>
      </c>
      <c r="AQ110" s="153" t="str">
        <f t="shared" si="60"/>
        <v>0</v>
      </c>
      <c r="AR110" s="153" t="str">
        <f t="shared" si="67"/>
        <v>0</v>
      </c>
      <c r="AS110" s="153" t="str">
        <f t="shared" si="68"/>
        <v>0</v>
      </c>
      <c r="AT110" s="247">
        <f t="shared" si="61"/>
        <v>1</v>
      </c>
      <c r="AU110" s="247" t="str">
        <f t="shared" si="62"/>
        <v>Faible</v>
      </c>
      <c r="AV110" s="346" t="str">
        <f t="shared" si="63"/>
        <v>NON</v>
      </c>
      <c r="AW110" s="234" t="str">
        <f>IF(CB110&lt;100,"RISQUE MINIME","RISQUE NON FAIBLE")</f>
        <v>RISQUE MINIME</v>
      </c>
      <c r="AX110" s="231" t="str">
        <f>IF(AO110=0,"NON","OUI")</f>
        <v>NON</v>
      </c>
      <c r="AY110" s="351"/>
      <c r="AZ110" s="352" t="s">
        <v>310</v>
      </c>
      <c r="BA110" s="237" t="str">
        <f>IF(AP110=0,"NON","OUI")</f>
        <v>NON</v>
      </c>
      <c r="BB110" s="351"/>
      <c r="BC110" s="351"/>
      <c r="BD110" s="352" t="s">
        <v>310</v>
      </c>
      <c r="BE110" s="237" t="str">
        <f>IF((AQ110+AR110)=3,"YEUX / INGESTION",IF(AQ110="2","YEUX",IF(AR110="1","INGESTION","NON")))</f>
        <v>NON</v>
      </c>
      <c r="BF110" s="351"/>
      <c r="BG110" s="354" t="s">
        <v>310</v>
      </c>
      <c r="BH110" s="154">
        <f>IF(ISNA(VLOOKUP(L110,CMRCLP,4,FALSE)),0,VLOOKUP(L110,CMRCLP,4))</f>
        <v>0</v>
      </c>
      <c r="BI110" s="154">
        <f>IF(ISNA(VLOOKUP(M110,CMRCLP,4,FALSE)),0,VLOOKUP(M110,CMRCLP,4))</f>
        <v>0</v>
      </c>
      <c r="BJ110" s="154">
        <f>IF(ISNA(VLOOKUP(N110,CMRCLP,4,FALSE)),0,VLOOKUP(N110,CMRCLP,4))</f>
        <v>0</v>
      </c>
      <c r="BK110" s="154">
        <f>IF(ISNA(VLOOKUP(O110,CMRCLP,4,FALSE)),0,VLOOKUP(O110,CMRCLP,4))</f>
        <v>0</v>
      </c>
      <c r="BL110" s="154">
        <f>IF(ISNA(VLOOKUP(L110,DANGERCLP,2,FALSE)),1,VLOOKUP(L110,DANGERCLP,2,FALSE))</f>
        <v>1</v>
      </c>
      <c r="BM110" s="154">
        <f>IF(ISNA(VLOOKUP(M110,DANGERCLP,2,FALSE)),1,VLOOKUP(M110,DANGERCLP,2,FALSE))</f>
        <v>1</v>
      </c>
      <c r="BN110" s="154">
        <f>IF(ISNA(VLOOKUP(N110,DANGERCLP,2,FALSE)),1,VLOOKUP(N110,DANGERCLP,2,FALSE))</f>
        <v>1</v>
      </c>
      <c r="BO110" s="154">
        <f>IF(ISNA(VLOOKUP(O110,DANGERCLP,2,FALSE)),1,VLOOKUP(O110,DANGERCLP,2,FALSE))</f>
        <v>1</v>
      </c>
      <c r="BP110" s="154">
        <f>IF(ISNA(VLOOKUP(P110,VLEPON,2)),1,VLOOKUP(P110,VLEPON,2))</f>
        <v>1</v>
      </c>
      <c r="BQ110" s="155">
        <f>T110/MAXA($T$8:$T$463)</f>
        <v>0</v>
      </c>
      <c r="BR110" s="156">
        <f t="shared" ref="BR110:BR164" si="79">BT110*10+BV110</f>
        <v>11</v>
      </c>
      <c r="BS110" s="156">
        <f t="shared" ref="BS110:BS164" si="80">BW110*10+BU110</f>
        <v>11</v>
      </c>
      <c r="BT110" s="157">
        <f t="shared" ref="BT110:BT164" si="81">IF(BQ110&gt;0.33,5,(IF(BQ110&gt;0.12,4,IF(BQ110&gt;0.05,3,IF(BQ110&gt;0.01001,2,1)))))</f>
        <v>1</v>
      </c>
      <c r="BU110" s="255">
        <f t="shared" si="58"/>
        <v>1</v>
      </c>
      <c r="BV110" s="252">
        <f>IF(ISNA(VLOOKUP((CONCATENATE(U110,V110)),Fréquencess,3,FALSE)),0,VLOOKUP((CONCATENATE(U110,V110)),Fréquencess,3,FALSE))</f>
        <v>1</v>
      </c>
      <c r="BW110" s="247">
        <f t="shared" ref="BW110:BW164" si="82">IF(ISNA(VLOOKUP(BR110,Exposition,2,FALSE)),0,VLOOKUP(BR110,Exposition,2,FALSE))</f>
        <v>1</v>
      </c>
      <c r="BX110" s="247">
        <f t="shared" si="64"/>
        <v>1</v>
      </c>
      <c r="BY110" s="247">
        <f>IF(ISNA(VLOOKUP(Q110,score_volatilité,2,FALSE)),0,VLOOKUP(Q110,score_volatilité,2,FALSE))</f>
        <v>1</v>
      </c>
      <c r="BZ110" s="247">
        <f>IF(ISNA(VLOOKUP(X110,score_procédé,2,FALSE)),0,VLOOKUP(X110,score_procédé,2,FALSE))</f>
        <v>0.5</v>
      </c>
      <c r="CA110" s="247">
        <f>IF(ISNA(VLOOKUP(Y110,score_protection,2,FALSE)),0,VLOOKUP(Y110,score_protection,2,FALSE))</f>
        <v>1</v>
      </c>
      <c r="CB110" s="252">
        <f t="shared" si="65"/>
        <v>0.5</v>
      </c>
      <c r="CC110" s="154">
        <f>IF(ISNA(VLOOKUP(L110,DANGERARRETE,10,FALSE)),0,VLOOKUP(L110,DANGERARRETE,10,FALSE))</f>
        <v>0</v>
      </c>
      <c r="CD110" s="154">
        <f>IF(ISNA(VLOOKUP(M110,DANGERARRETE,10,FALSE)),0,VLOOKUP(M110,DANGERARRETE,10,FALSE))</f>
        <v>0</v>
      </c>
      <c r="CE110" s="154">
        <f>IF(ISNA(VLOOKUP(N110,DANGERARRETE,10,FALSE)),0,VLOOKUP(N110,DANGERARRETE,10,FALSE))</f>
        <v>0</v>
      </c>
      <c r="CF110" s="154">
        <f>IF(ISNA(VLOOKUP(O110,DANGERARRETE,10,FALSE)),0,VLOOKUP(O110,DANGERARRETE,10,FALSE))</f>
        <v>0</v>
      </c>
      <c r="CG110" s="154">
        <f t="shared" si="66"/>
        <v>0</v>
      </c>
      <c r="CH110" s="296" t="str">
        <f t="shared" si="69"/>
        <v>NON</v>
      </c>
    </row>
    <row r="111" spans="1:86" s="108" customFormat="1" ht="26.5" customHeight="1" x14ac:dyDescent="0.25">
      <c r="A111" s="77">
        <v>104</v>
      </c>
      <c r="B111" s="105"/>
      <c r="C111" s="105"/>
      <c r="D111" s="106"/>
      <c r="E111" s="106"/>
      <c r="F111" s="107"/>
      <c r="G111" s="114" t="s">
        <v>76</v>
      </c>
      <c r="H111" s="114" t="s">
        <v>76</v>
      </c>
      <c r="I111" s="114" t="s">
        <v>76</v>
      </c>
      <c r="J111" s="114" t="s">
        <v>76</v>
      </c>
      <c r="K111" s="114" t="s">
        <v>9</v>
      </c>
      <c r="L111" s="108" t="s">
        <v>8</v>
      </c>
      <c r="M111" s="108" t="s">
        <v>8</v>
      </c>
      <c r="N111" s="108" t="s">
        <v>8</v>
      </c>
      <c r="O111" s="108" t="s">
        <v>8</v>
      </c>
      <c r="P111" s="225" t="s">
        <v>76</v>
      </c>
      <c r="Q111" s="244" t="s">
        <v>34</v>
      </c>
      <c r="R111" s="259" t="s">
        <v>299</v>
      </c>
      <c r="S111" s="265" t="s">
        <v>300</v>
      </c>
      <c r="T111" s="217">
        <v>0</v>
      </c>
      <c r="U111" s="149" t="s">
        <v>58</v>
      </c>
      <c r="V111" s="149" t="s">
        <v>256</v>
      </c>
      <c r="W111" s="150" t="str">
        <f t="shared" si="78"/>
        <v>&lt; 30 mn</v>
      </c>
      <c r="X111" s="151" t="s">
        <v>31</v>
      </c>
      <c r="Y111" s="229" t="s">
        <v>108</v>
      </c>
      <c r="Z111" s="152">
        <f t="shared" si="46"/>
        <v>0</v>
      </c>
      <c r="AA111" s="152">
        <f t="shared" si="47"/>
        <v>0</v>
      </c>
      <c r="AB111" s="152">
        <f t="shared" si="48"/>
        <v>0</v>
      </c>
      <c r="AC111" s="152">
        <f t="shared" si="49"/>
        <v>0</v>
      </c>
      <c r="AD111" s="152">
        <f t="shared" si="50"/>
        <v>0</v>
      </c>
      <c r="AE111" s="152">
        <f t="shared" si="51"/>
        <v>0</v>
      </c>
      <c r="AF111" s="152">
        <f t="shared" si="52"/>
        <v>0</v>
      </c>
      <c r="AG111" s="152">
        <f t="shared" si="53"/>
        <v>0</v>
      </c>
      <c r="AH111" s="152">
        <f t="shared" si="54"/>
        <v>0</v>
      </c>
      <c r="AI111" s="152">
        <f t="shared" si="55"/>
        <v>0</v>
      </c>
      <c r="AJ111" s="152">
        <f t="shared" si="56"/>
        <v>0</v>
      </c>
      <c r="AK111" s="152">
        <f t="shared" si="57"/>
        <v>0</v>
      </c>
      <c r="AL111" s="263">
        <f t="shared" si="76"/>
        <v>0</v>
      </c>
      <c r="AM111" s="263">
        <f t="shared" si="70"/>
        <v>0</v>
      </c>
      <c r="AN111" s="263">
        <f t="shared" si="77"/>
        <v>0</v>
      </c>
      <c r="AO111" s="251">
        <f t="shared" si="71"/>
        <v>0</v>
      </c>
      <c r="AP111" s="153">
        <f t="shared" si="59"/>
        <v>0</v>
      </c>
      <c r="AQ111" s="153" t="str">
        <f t="shared" si="60"/>
        <v>0</v>
      </c>
      <c r="AR111" s="153" t="str">
        <f t="shared" si="67"/>
        <v>0</v>
      </c>
      <c r="AS111" s="153" t="str">
        <f t="shared" si="68"/>
        <v>0</v>
      </c>
      <c r="AT111" s="247">
        <f t="shared" si="61"/>
        <v>1</v>
      </c>
      <c r="AU111" s="247" t="str">
        <f t="shared" si="62"/>
        <v>Faible</v>
      </c>
      <c r="AV111" s="346" t="str">
        <f t="shared" si="63"/>
        <v>NON</v>
      </c>
      <c r="AW111" s="234" t="str">
        <f>IF(CB111&lt;100,"RISQUE MINIME","RISQUE NON FAIBLE")</f>
        <v>RISQUE MINIME</v>
      </c>
      <c r="AX111" s="231" t="str">
        <f>IF(AO111=0,"NON","OUI")</f>
        <v>NON</v>
      </c>
      <c r="AY111" s="351"/>
      <c r="AZ111" s="352" t="s">
        <v>310</v>
      </c>
      <c r="BA111" s="237" t="str">
        <f>IF(AP111=0,"NON","OUI")</f>
        <v>NON</v>
      </c>
      <c r="BB111" s="351"/>
      <c r="BC111" s="351"/>
      <c r="BD111" s="352" t="s">
        <v>310</v>
      </c>
      <c r="BE111" s="237" t="str">
        <f>IF((AQ111+AR111)=3,"YEUX / INGESTION",IF(AQ111="2","YEUX",IF(AR111="1","INGESTION","NON")))</f>
        <v>NON</v>
      </c>
      <c r="BF111" s="351"/>
      <c r="BG111" s="354" t="s">
        <v>310</v>
      </c>
      <c r="BH111" s="154">
        <f>IF(ISNA(VLOOKUP(L111,CMRCLP,4,FALSE)),0,VLOOKUP(L111,CMRCLP,4))</f>
        <v>0</v>
      </c>
      <c r="BI111" s="154">
        <f>IF(ISNA(VLOOKUP(M111,CMRCLP,4,FALSE)),0,VLOOKUP(M111,CMRCLP,4))</f>
        <v>0</v>
      </c>
      <c r="BJ111" s="154">
        <f>IF(ISNA(VLOOKUP(N111,CMRCLP,4,FALSE)),0,VLOOKUP(N111,CMRCLP,4))</f>
        <v>0</v>
      </c>
      <c r="BK111" s="154">
        <f>IF(ISNA(VLOOKUP(O111,CMRCLP,4,FALSE)),0,VLOOKUP(O111,CMRCLP,4))</f>
        <v>0</v>
      </c>
      <c r="BL111" s="154">
        <f>IF(ISNA(VLOOKUP(L111,DANGERCLP,2,FALSE)),1,VLOOKUP(L111,DANGERCLP,2,FALSE))</f>
        <v>1</v>
      </c>
      <c r="BM111" s="154">
        <f>IF(ISNA(VLOOKUP(M111,DANGERCLP,2,FALSE)),1,VLOOKUP(M111,DANGERCLP,2,FALSE))</f>
        <v>1</v>
      </c>
      <c r="BN111" s="154">
        <f>IF(ISNA(VLOOKUP(N111,DANGERCLP,2,FALSE)),1,VLOOKUP(N111,DANGERCLP,2,FALSE))</f>
        <v>1</v>
      </c>
      <c r="BO111" s="154">
        <f>IF(ISNA(VLOOKUP(O111,DANGERCLP,2,FALSE)),1,VLOOKUP(O111,DANGERCLP,2,FALSE))</f>
        <v>1</v>
      </c>
      <c r="BP111" s="154">
        <f>IF(ISNA(VLOOKUP(P111,VLEPON,2)),1,VLOOKUP(P111,VLEPON,2))</f>
        <v>1</v>
      </c>
      <c r="BQ111" s="155">
        <f>T111/MAXA($T$8:$T$463)</f>
        <v>0</v>
      </c>
      <c r="BR111" s="156">
        <f t="shared" si="79"/>
        <v>11</v>
      </c>
      <c r="BS111" s="156">
        <f t="shared" si="80"/>
        <v>11</v>
      </c>
      <c r="BT111" s="157">
        <f t="shared" si="81"/>
        <v>1</v>
      </c>
      <c r="BU111" s="255">
        <f t="shared" si="58"/>
        <v>1</v>
      </c>
      <c r="BV111" s="252">
        <f>IF(ISNA(VLOOKUP((CONCATENATE(U111,V111)),Fréquencess,3,FALSE)),0,VLOOKUP((CONCATENATE(U111,V111)),Fréquencess,3,FALSE))</f>
        <v>1</v>
      </c>
      <c r="BW111" s="247">
        <f t="shared" si="82"/>
        <v>1</v>
      </c>
      <c r="BX111" s="247">
        <f t="shared" si="64"/>
        <v>1</v>
      </c>
      <c r="BY111" s="247">
        <f>IF(ISNA(VLOOKUP(Q111,score_volatilité,2,FALSE)),0,VLOOKUP(Q111,score_volatilité,2,FALSE))</f>
        <v>1</v>
      </c>
      <c r="BZ111" s="247">
        <f>IF(ISNA(VLOOKUP(X111,score_procédé,2,FALSE)),0,VLOOKUP(X111,score_procédé,2,FALSE))</f>
        <v>0.5</v>
      </c>
      <c r="CA111" s="247">
        <f>IF(ISNA(VLOOKUP(Y111,score_protection,2,FALSE)),0,VLOOKUP(Y111,score_protection,2,FALSE))</f>
        <v>1</v>
      </c>
      <c r="CB111" s="252">
        <f t="shared" si="65"/>
        <v>0.5</v>
      </c>
      <c r="CC111" s="154">
        <f>IF(ISNA(VLOOKUP(L111,DANGERARRETE,10,FALSE)),0,VLOOKUP(L111,DANGERARRETE,10,FALSE))</f>
        <v>0</v>
      </c>
      <c r="CD111" s="154">
        <f>IF(ISNA(VLOOKUP(M111,DANGERARRETE,10,FALSE)),0,VLOOKUP(M111,DANGERARRETE,10,FALSE))</f>
        <v>0</v>
      </c>
      <c r="CE111" s="154">
        <f>IF(ISNA(VLOOKUP(N111,DANGERARRETE,10,FALSE)),0,VLOOKUP(N111,DANGERARRETE,10,FALSE))</f>
        <v>0</v>
      </c>
      <c r="CF111" s="154">
        <f>IF(ISNA(VLOOKUP(O111,DANGERARRETE,10,FALSE)),0,VLOOKUP(O111,DANGERARRETE,10,FALSE))</f>
        <v>0</v>
      </c>
      <c r="CG111" s="154">
        <f t="shared" si="66"/>
        <v>0</v>
      </c>
      <c r="CH111" s="296" t="str">
        <f t="shared" si="69"/>
        <v>NON</v>
      </c>
    </row>
    <row r="112" spans="1:86" s="108" customFormat="1" ht="26.5" customHeight="1" x14ac:dyDescent="0.25">
      <c r="A112" s="77">
        <v>105</v>
      </c>
      <c r="B112" s="105"/>
      <c r="C112" s="105"/>
      <c r="D112" s="106"/>
      <c r="E112" s="106"/>
      <c r="F112" s="107"/>
      <c r="G112" s="114" t="s">
        <v>76</v>
      </c>
      <c r="H112" s="114" t="s">
        <v>76</v>
      </c>
      <c r="I112" s="114" t="s">
        <v>76</v>
      </c>
      <c r="J112" s="114" t="s">
        <v>76</v>
      </c>
      <c r="K112" s="114" t="s">
        <v>9</v>
      </c>
      <c r="L112" s="108" t="s">
        <v>8</v>
      </c>
      <c r="M112" s="108" t="s">
        <v>8</v>
      </c>
      <c r="N112" s="108" t="s">
        <v>8</v>
      </c>
      <c r="O112" s="108" t="s">
        <v>8</v>
      </c>
      <c r="P112" s="225" t="s">
        <v>76</v>
      </c>
      <c r="Q112" s="244" t="s">
        <v>34</v>
      </c>
      <c r="R112" s="259" t="s">
        <v>299</v>
      </c>
      <c r="S112" s="265" t="s">
        <v>300</v>
      </c>
      <c r="T112" s="217">
        <v>0</v>
      </c>
      <c r="U112" s="149" t="s">
        <v>58</v>
      </c>
      <c r="V112" s="149" t="s">
        <v>256</v>
      </c>
      <c r="W112" s="150" t="str">
        <f t="shared" si="78"/>
        <v>&lt; 30 mn</v>
      </c>
      <c r="X112" s="151" t="s">
        <v>31</v>
      </c>
      <c r="Y112" s="229" t="s">
        <v>108</v>
      </c>
      <c r="Z112" s="152">
        <f t="shared" si="46"/>
        <v>0</v>
      </c>
      <c r="AA112" s="152">
        <f t="shared" si="47"/>
        <v>0</v>
      </c>
      <c r="AB112" s="152">
        <f t="shared" si="48"/>
        <v>0</v>
      </c>
      <c r="AC112" s="152">
        <f t="shared" si="49"/>
        <v>0</v>
      </c>
      <c r="AD112" s="152">
        <f t="shared" si="50"/>
        <v>0</v>
      </c>
      <c r="AE112" s="152">
        <f t="shared" si="51"/>
        <v>0</v>
      </c>
      <c r="AF112" s="152">
        <f t="shared" si="52"/>
        <v>0</v>
      </c>
      <c r="AG112" s="152">
        <f t="shared" si="53"/>
        <v>0</v>
      </c>
      <c r="AH112" s="152">
        <f t="shared" si="54"/>
        <v>0</v>
      </c>
      <c r="AI112" s="152">
        <f t="shared" si="55"/>
        <v>0</v>
      </c>
      <c r="AJ112" s="152">
        <f t="shared" si="56"/>
        <v>0</v>
      </c>
      <c r="AK112" s="152">
        <f t="shared" si="57"/>
        <v>0</v>
      </c>
      <c r="AL112" s="263">
        <f t="shared" si="76"/>
        <v>0</v>
      </c>
      <c r="AM112" s="263">
        <f t="shared" si="70"/>
        <v>0</v>
      </c>
      <c r="AN112" s="263">
        <f t="shared" si="77"/>
        <v>0</v>
      </c>
      <c r="AO112" s="251">
        <f t="shared" si="71"/>
        <v>0</v>
      </c>
      <c r="AP112" s="153">
        <f t="shared" si="59"/>
        <v>0</v>
      </c>
      <c r="AQ112" s="153" t="str">
        <f t="shared" si="60"/>
        <v>0</v>
      </c>
      <c r="AR112" s="153" t="str">
        <f t="shared" si="67"/>
        <v>0</v>
      </c>
      <c r="AS112" s="153" t="str">
        <f t="shared" si="68"/>
        <v>0</v>
      </c>
      <c r="AT112" s="247">
        <f t="shared" si="61"/>
        <v>1</v>
      </c>
      <c r="AU112" s="247" t="str">
        <f t="shared" si="62"/>
        <v>Faible</v>
      </c>
      <c r="AV112" s="346" t="str">
        <f t="shared" si="63"/>
        <v>NON</v>
      </c>
      <c r="AW112" s="234" t="str">
        <f>IF(CB112&lt;100,"RISQUE MINIME","RISQUE NON FAIBLE")</f>
        <v>RISQUE MINIME</v>
      </c>
      <c r="AX112" s="231" t="str">
        <f>IF(AO112=0,"NON","OUI")</f>
        <v>NON</v>
      </c>
      <c r="AY112" s="351"/>
      <c r="AZ112" s="352" t="s">
        <v>310</v>
      </c>
      <c r="BA112" s="237" t="str">
        <f>IF(AP112=0,"NON","OUI")</f>
        <v>NON</v>
      </c>
      <c r="BB112" s="351"/>
      <c r="BC112" s="351"/>
      <c r="BD112" s="352" t="s">
        <v>310</v>
      </c>
      <c r="BE112" s="237" t="str">
        <f>IF((AQ112+AR112)=3,"YEUX / INGESTION",IF(AQ112="2","YEUX",IF(AR112="1","INGESTION","NON")))</f>
        <v>NON</v>
      </c>
      <c r="BF112" s="351"/>
      <c r="BG112" s="354" t="s">
        <v>310</v>
      </c>
      <c r="BH112" s="154">
        <f>IF(ISNA(VLOOKUP(L112,CMRCLP,4,FALSE)),0,VLOOKUP(L112,CMRCLP,4))</f>
        <v>0</v>
      </c>
      <c r="BI112" s="154">
        <f>IF(ISNA(VLOOKUP(M112,CMRCLP,4,FALSE)),0,VLOOKUP(M112,CMRCLP,4))</f>
        <v>0</v>
      </c>
      <c r="BJ112" s="154">
        <f>IF(ISNA(VLOOKUP(N112,CMRCLP,4,FALSE)),0,VLOOKUP(N112,CMRCLP,4))</f>
        <v>0</v>
      </c>
      <c r="BK112" s="154">
        <f>IF(ISNA(VLOOKUP(O112,CMRCLP,4,FALSE)),0,VLOOKUP(O112,CMRCLP,4))</f>
        <v>0</v>
      </c>
      <c r="BL112" s="154">
        <f>IF(ISNA(VLOOKUP(L112,DANGERCLP,2,FALSE)),1,VLOOKUP(L112,DANGERCLP,2,FALSE))</f>
        <v>1</v>
      </c>
      <c r="BM112" s="154">
        <f>IF(ISNA(VLOOKUP(M112,DANGERCLP,2,FALSE)),1,VLOOKUP(M112,DANGERCLP,2,FALSE))</f>
        <v>1</v>
      </c>
      <c r="BN112" s="154">
        <f>IF(ISNA(VLOOKUP(N112,DANGERCLP,2,FALSE)),1,VLOOKUP(N112,DANGERCLP,2,FALSE))</f>
        <v>1</v>
      </c>
      <c r="BO112" s="154">
        <f>IF(ISNA(VLOOKUP(O112,DANGERCLP,2,FALSE)),1,VLOOKUP(O112,DANGERCLP,2,FALSE))</f>
        <v>1</v>
      </c>
      <c r="BP112" s="154">
        <f>IF(ISNA(VLOOKUP(P112,VLEPON,2)),1,VLOOKUP(P112,VLEPON,2))</f>
        <v>1</v>
      </c>
      <c r="BQ112" s="155">
        <f>T112/MAXA($T$8:$T$463)</f>
        <v>0</v>
      </c>
      <c r="BR112" s="156">
        <f t="shared" si="79"/>
        <v>11</v>
      </c>
      <c r="BS112" s="156">
        <f t="shared" si="80"/>
        <v>11</v>
      </c>
      <c r="BT112" s="157">
        <f t="shared" si="81"/>
        <v>1</v>
      </c>
      <c r="BU112" s="255">
        <f t="shared" si="58"/>
        <v>1</v>
      </c>
      <c r="BV112" s="252">
        <f>IF(ISNA(VLOOKUP((CONCATENATE(U112,V112)),Fréquencess,3,FALSE)),0,VLOOKUP((CONCATENATE(U112,V112)),Fréquencess,3,FALSE))</f>
        <v>1</v>
      </c>
      <c r="BW112" s="247">
        <f t="shared" si="82"/>
        <v>1</v>
      </c>
      <c r="BX112" s="247">
        <f t="shared" si="64"/>
        <v>1</v>
      </c>
      <c r="BY112" s="247">
        <f>IF(ISNA(VLOOKUP(Q112,score_volatilité,2,FALSE)),0,VLOOKUP(Q112,score_volatilité,2,FALSE))</f>
        <v>1</v>
      </c>
      <c r="BZ112" s="247">
        <f>IF(ISNA(VLOOKUP(X112,score_procédé,2,FALSE)),0,VLOOKUP(X112,score_procédé,2,FALSE))</f>
        <v>0.5</v>
      </c>
      <c r="CA112" s="247">
        <f>IF(ISNA(VLOOKUP(Y112,score_protection,2,FALSE)),0,VLOOKUP(Y112,score_protection,2,FALSE))</f>
        <v>1</v>
      </c>
      <c r="CB112" s="252">
        <f t="shared" si="65"/>
        <v>0.5</v>
      </c>
      <c r="CC112" s="154">
        <f>IF(ISNA(VLOOKUP(L112,DANGERARRETE,10,FALSE)),0,VLOOKUP(L112,DANGERARRETE,10,FALSE))</f>
        <v>0</v>
      </c>
      <c r="CD112" s="154">
        <f>IF(ISNA(VLOOKUP(M112,DANGERARRETE,10,FALSE)),0,VLOOKUP(M112,DANGERARRETE,10,FALSE))</f>
        <v>0</v>
      </c>
      <c r="CE112" s="154">
        <f>IF(ISNA(VLOOKUP(N112,DANGERARRETE,10,FALSE)),0,VLOOKUP(N112,DANGERARRETE,10,FALSE))</f>
        <v>0</v>
      </c>
      <c r="CF112" s="154">
        <f>IF(ISNA(VLOOKUP(O112,DANGERARRETE,10,FALSE)),0,VLOOKUP(O112,DANGERARRETE,10,FALSE))</f>
        <v>0</v>
      </c>
      <c r="CG112" s="154">
        <f t="shared" si="66"/>
        <v>0</v>
      </c>
      <c r="CH112" s="296" t="str">
        <f t="shared" si="69"/>
        <v>NON</v>
      </c>
    </row>
    <row r="113" spans="1:86" s="108" customFormat="1" ht="26.5" customHeight="1" x14ac:dyDescent="0.25">
      <c r="A113" s="77">
        <v>106</v>
      </c>
      <c r="B113" s="105"/>
      <c r="C113" s="105"/>
      <c r="D113" s="106"/>
      <c r="E113" s="106"/>
      <c r="F113" s="107"/>
      <c r="G113" s="114" t="s">
        <v>76</v>
      </c>
      <c r="H113" s="114" t="s">
        <v>76</v>
      </c>
      <c r="I113" s="114" t="s">
        <v>76</v>
      </c>
      <c r="J113" s="114" t="s">
        <v>76</v>
      </c>
      <c r="K113" s="114" t="s">
        <v>9</v>
      </c>
      <c r="L113" s="108" t="s">
        <v>8</v>
      </c>
      <c r="M113" s="108" t="s">
        <v>8</v>
      </c>
      <c r="N113" s="108" t="s">
        <v>8</v>
      </c>
      <c r="O113" s="108" t="s">
        <v>8</v>
      </c>
      <c r="P113" s="225" t="s">
        <v>76</v>
      </c>
      <c r="Q113" s="244" t="s">
        <v>34</v>
      </c>
      <c r="R113" s="259" t="s">
        <v>299</v>
      </c>
      <c r="S113" s="265" t="s">
        <v>300</v>
      </c>
      <c r="T113" s="217">
        <v>0</v>
      </c>
      <c r="U113" s="149" t="s">
        <v>58</v>
      </c>
      <c r="V113" s="149" t="s">
        <v>256</v>
      </c>
      <c r="W113" s="150" t="str">
        <f t="shared" si="78"/>
        <v>&lt; 30 mn</v>
      </c>
      <c r="X113" s="151" t="s">
        <v>31</v>
      </c>
      <c r="Y113" s="229" t="s">
        <v>108</v>
      </c>
      <c r="Z113" s="152">
        <f t="shared" si="46"/>
        <v>0</v>
      </c>
      <c r="AA113" s="152">
        <f t="shared" si="47"/>
        <v>0</v>
      </c>
      <c r="AB113" s="152">
        <f t="shared" si="48"/>
        <v>0</v>
      </c>
      <c r="AC113" s="152">
        <f t="shared" si="49"/>
        <v>0</v>
      </c>
      <c r="AD113" s="152">
        <f t="shared" si="50"/>
        <v>0</v>
      </c>
      <c r="AE113" s="152">
        <f t="shared" si="51"/>
        <v>0</v>
      </c>
      <c r="AF113" s="152">
        <f t="shared" si="52"/>
        <v>0</v>
      </c>
      <c r="AG113" s="152">
        <f t="shared" si="53"/>
        <v>0</v>
      </c>
      <c r="AH113" s="152">
        <f t="shared" si="54"/>
        <v>0</v>
      </c>
      <c r="AI113" s="152">
        <f t="shared" si="55"/>
        <v>0</v>
      </c>
      <c r="AJ113" s="152">
        <f t="shared" si="56"/>
        <v>0</v>
      </c>
      <c r="AK113" s="152">
        <f t="shared" si="57"/>
        <v>0</v>
      </c>
      <c r="AL113" s="263">
        <f t="shared" si="76"/>
        <v>0</v>
      </c>
      <c r="AM113" s="263">
        <f t="shared" si="70"/>
        <v>0</v>
      </c>
      <c r="AN113" s="263">
        <f t="shared" si="77"/>
        <v>0</v>
      </c>
      <c r="AO113" s="251">
        <f t="shared" si="71"/>
        <v>0</v>
      </c>
      <c r="AP113" s="153">
        <f t="shared" si="59"/>
        <v>0</v>
      </c>
      <c r="AQ113" s="153" t="str">
        <f t="shared" si="60"/>
        <v>0</v>
      </c>
      <c r="AR113" s="153" t="str">
        <f t="shared" si="67"/>
        <v>0</v>
      </c>
      <c r="AS113" s="153" t="str">
        <f t="shared" si="68"/>
        <v>0</v>
      </c>
      <c r="AT113" s="247">
        <f t="shared" si="61"/>
        <v>1</v>
      </c>
      <c r="AU113" s="247" t="str">
        <f t="shared" si="62"/>
        <v>Faible</v>
      </c>
      <c r="AV113" s="346" t="str">
        <f t="shared" si="63"/>
        <v>NON</v>
      </c>
      <c r="AW113" s="234" t="str">
        <f>IF(CB113&lt;100,"RISQUE MINIME","RISQUE NON FAIBLE")</f>
        <v>RISQUE MINIME</v>
      </c>
      <c r="AX113" s="231" t="str">
        <f>IF(AO113=0,"NON","OUI")</f>
        <v>NON</v>
      </c>
      <c r="AY113" s="351"/>
      <c r="AZ113" s="352" t="s">
        <v>310</v>
      </c>
      <c r="BA113" s="237" t="str">
        <f>IF(AP113=0,"NON","OUI")</f>
        <v>NON</v>
      </c>
      <c r="BB113" s="351"/>
      <c r="BC113" s="351"/>
      <c r="BD113" s="352" t="s">
        <v>310</v>
      </c>
      <c r="BE113" s="237" t="str">
        <f>IF((AQ113+AR113)=3,"YEUX / INGESTION",IF(AQ113="2","YEUX",IF(AR113="1","INGESTION","NON")))</f>
        <v>NON</v>
      </c>
      <c r="BF113" s="351"/>
      <c r="BG113" s="354" t="s">
        <v>310</v>
      </c>
      <c r="BH113" s="154">
        <f>IF(ISNA(VLOOKUP(L113,CMRCLP,4,FALSE)),0,VLOOKUP(L113,CMRCLP,4))</f>
        <v>0</v>
      </c>
      <c r="BI113" s="154">
        <f>IF(ISNA(VLOOKUP(M113,CMRCLP,4,FALSE)),0,VLOOKUP(M113,CMRCLP,4))</f>
        <v>0</v>
      </c>
      <c r="BJ113" s="154">
        <f>IF(ISNA(VLOOKUP(N113,CMRCLP,4,FALSE)),0,VLOOKUP(N113,CMRCLP,4))</f>
        <v>0</v>
      </c>
      <c r="BK113" s="154">
        <f>IF(ISNA(VLOOKUP(O113,CMRCLP,4,FALSE)),0,VLOOKUP(O113,CMRCLP,4))</f>
        <v>0</v>
      </c>
      <c r="BL113" s="154">
        <f>IF(ISNA(VLOOKUP(L113,DANGERCLP,2,FALSE)),1,VLOOKUP(L113,DANGERCLP,2,FALSE))</f>
        <v>1</v>
      </c>
      <c r="BM113" s="154">
        <f>IF(ISNA(VLOOKUP(M113,DANGERCLP,2,FALSE)),1,VLOOKUP(M113,DANGERCLP,2,FALSE))</f>
        <v>1</v>
      </c>
      <c r="BN113" s="154">
        <f>IF(ISNA(VLOOKUP(N113,DANGERCLP,2,FALSE)),1,VLOOKUP(N113,DANGERCLP,2,FALSE))</f>
        <v>1</v>
      </c>
      <c r="BO113" s="154">
        <f>IF(ISNA(VLOOKUP(O113,DANGERCLP,2,FALSE)),1,VLOOKUP(O113,DANGERCLP,2,FALSE))</f>
        <v>1</v>
      </c>
      <c r="BP113" s="154">
        <f>IF(ISNA(VLOOKUP(P113,VLEPON,2)),1,VLOOKUP(P113,VLEPON,2))</f>
        <v>1</v>
      </c>
      <c r="BQ113" s="155">
        <f>T113/MAXA($T$8:$T$463)</f>
        <v>0</v>
      </c>
      <c r="BR113" s="156">
        <f t="shared" si="79"/>
        <v>11</v>
      </c>
      <c r="BS113" s="156">
        <f t="shared" si="80"/>
        <v>11</v>
      </c>
      <c r="BT113" s="157">
        <f t="shared" si="81"/>
        <v>1</v>
      </c>
      <c r="BU113" s="255">
        <f t="shared" si="58"/>
        <v>1</v>
      </c>
      <c r="BV113" s="252">
        <f>IF(ISNA(VLOOKUP((CONCATENATE(U113,V113)),Fréquencess,3,FALSE)),0,VLOOKUP((CONCATENATE(U113,V113)),Fréquencess,3,FALSE))</f>
        <v>1</v>
      </c>
      <c r="BW113" s="247">
        <f t="shared" si="82"/>
        <v>1</v>
      </c>
      <c r="BX113" s="247">
        <f t="shared" si="64"/>
        <v>1</v>
      </c>
      <c r="BY113" s="247">
        <f>IF(ISNA(VLOOKUP(Q113,score_volatilité,2,FALSE)),0,VLOOKUP(Q113,score_volatilité,2,FALSE))</f>
        <v>1</v>
      </c>
      <c r="BZ113" s="247">
        <f>IF(ISNA(VLOOKUP(X113,score_procédé,2,FALSE)),0,VLOOKUP(X113,score_procédé,2,FALSE))</f>
        <v>0.5</v>
      </c>
      <c r="CA113" s="247">
        <f>IF(ISNA(VLOOKUP(Y113,score_protection,2,FALSE)),0,VLOOKUP(Y113,score_protection,2,FALSE))</f>
        <v>1</v>
      </c>
      <c r="CB113" s="252">
        <f t="shared" si="65"/>
        <v>0.5</v>
      </c>
      <c r="CC113" s="154">
        <f>IF(ISNA(VLOOKUP(L113,DANGERARRETE,10,FALSE)),0,VLOOKUP(L113,DANGERARRETE,10,FALSE))</f>
        <v>0</v>
      </c>
      <c r="CD113" s="154">
        <f>IF(ISNA(VLOOKUP(M113,DANGERARRETE,10,FALSE)),0,VLOOKUP(M113,DANGERARRETE,10,FALSE))</f>
        <v>0</v>
      </c>
      <c r="CE113" s="154">
        <f>IF(ISNA(VLOOKUP(N113,DANGERARRETE,10,FALSE)),0,VLOOKUP(N113,DANGERARRETE,10,FALSE))</f>
        <v>0</v>
      </c>
      <c r="CF113" s="154">
        <f>IF(ISNA(VLOOKUP(O113,DANGERARRETE,10,FALSE)),0,VLOOKUP(O113,DANGERARRETE,10,FALSE))</f>
        <v>0</v>
      </c>
      <c r="CG113" s="154">
        <f t="shared" si="66"/>
        <v>0</v>
      </c>
      <c r="CH113" s="296" t="str">
        <f t="shared" si="69"/>
        <v>NON</v>
      </c>
    </row>
    <row r="114" spans="1:86" s="108" customFormat="1" ht="26.5" customHeight="1" x14ac:dyDescent="0.25">
      <c r="A114" s="77">
        <v>107</v>
      </c>
      <c r="B114" s="105"/>
      <c r="C114" s="105"/>
      <c r="D114" s="106"/>
      <c r="E114" s="106"/>
      <c r="F114" s="107"/>
      <c r="G114" s="114" t="s">
        <v>76</v>
      </c>
      <c r="H114" s="114" t="s">
        <v>76</v>
      </c>
      <c r="I114" s="114" t="s">
        <v>76</v>
      </c>
      <c r="J114" s="114" t="s">
        <v>76</v>
      </c>
      <c r="K114" s="114" t="s">
        <v>9</v>
      </c>
      <c r="L114" s="108" t="s">
        <v>8</v>
      </c>
      <c r="M114" s="108" t="s">
        <v>8</v>
      </c>
      <c r="N114" s="108" t="s">
        <v>8</v>
      </c>
      <c r="O114" s="108" t="s">
        <v>8</v>
      </c>
      <c r="P114" s="225" t="s">
        <v>76</v>
      </c>
      <c r="Q114" s="244" t="s">
        <v>34</v>
      </c>
      <c r="R114" s="259" t="s">
        <v>299</v>
      </c>
      <c r="S114" s="265" t="s">
        <v>300</v>
      </c>
      <c r="T114" s="217">
        <v>0</v>
      </c>
      <c r="U114" s="149" t="s">
        <v>58</v>
      </c>
      <c r="V114" s="149" t="s">
        <v>256</v>
      </c>
      <c r="W114" s="150" t="str">
        <f t="shared" si="78"/>
        <v>&lt; 30 mn</v>
      </c>
      <c r="X114" s="151" t="s">
        <v>31</v>
      </c>
      <c r="Y114" s="229" t="s">
        <v>108</v>
      </c>
      <c r="Z114" s="152">
        <f t="shared" si="46"/>
        <v>0</v>
      </c>
      <c r="AA114" s="152">
        <f t="shared" si="47"/>
        <v>0</v>
      </c>
      <c r="AB114" s="152">
        <f t="shared" si="48"/>
        <v>0</v>
      </c>
      <c r="AC114" s="152">
        <f t="shared" si="49"/>
        <v>0</v>
      </c>
      <c r="AD114" s="152">
        <f t="shared" si="50"/>
        <v>0</v>
      </c>
      <c r="AE114" s="152">
        <f t="shared" si="51"/>
        <v>0</v>
      </c>
      <c r="AF114" s="152">
        <f t="shared" si="52"/>
        <v>0</v>
      </c>
      <c r="AG114" s="152">
        <f t="shared" si="53"/>
        <v>0</v>
      </c>
      <c r="AH114" s="152">
        <f t="shared" si="54"/>
        <v>0</v>
      </c>
      <c r="AI114" s="152">
        <f t="shared" si="55"/>
        <v>0</v>
      </c>
      <c r="AJ114" s="152">
        <f t="shared" si="56"/>
        <v>0</v>
      </c>
      <c r="AK114" s="152">
        <f t="shared" si="57"/>
        <v>0</v>
      </c>
      <c r="AL114" s="263">
        <f t="shared" si="76"/>
        <v>0</v>
      </c>
      <c r="AM114" s="263">
        <f t="shared" si="70"/>
        <v>0</v>
      </c>
      <c r="AN114" s="263">
        <f t="shared" si="77"/>
        <v>0</v>
      </c>
      <c r="AO114" s="251">
        <f t="shared" si="71"/>
        <v>0</v>
      </c>
      <c r="AP114" s="153">
        <f t="shared" si="59"/>
        <v>0</v>
      </c>
      <c r="AQ114" s="153" t="str">
        <f t="shared" si="60"/>
        <v>0</v>
      </c>
      <c r="AR114" s="153" t="str">
        <f t="shared" si="67"/>
        <v>0</v>
      </c>
      <c r="AS114" s="153" t="str">
        <f t="shared" si="68"/>
        <v>0</v>
      </c>
      <c r="AT114" s="247">
        <f t="shared" si="61"/>
        <v>1</v>
      </c>
      <c r="AU114" s="247" t="str">
        <f t="shared" si="62"/>
        <v>Faible</v>
      </c>
      <c r="AV114" s="346" t="str">
        <f t="shared" si="63"/>
        <v>NON</v>
      </c>
      <c r="AW114" s="234" t="str">
        <f>IF(CB114&lt;100,"RISQUE MINIME","RISQUE NON FAIBLE")</f>
        <v>RISQUE MINIME</v>
      </c>
      <c r="AX114" s="231" t="str">
        <f>IF(AO114=0,"NON","OUI")</f>
        <v>NON</v>
      </c>
      <c r="AY114" s="351"/>
      <c r="AZ114" s="352" t="s">
        <v>310</v>
      </c>
      <c r="BA114" s="237" t="str">
        <f>IF(AP114=0,"NON","OUI")</f>
        <v>NON</v>
      </c>
      <c r="BB114" s="351"/>
      <c r="BC114" s="351"/>
      <c r="BD114" s="352" t="s">
        <v>310</v>
      </c>
      <c r="BE114" s="237" t="str">
        <f>IF((AQ114+AR114)=3,"YEUX / INGESTION",IF(AQ114="2","YEUX",IF(AR114="1","INGESTION","NON")))</f>
        <v>NON</v>
      </c>
      <c r="BF114" s="351"/>
      <c r="BG114" s="354" t="s">
        <v>310</v>
      </c>
      <c r="BH114" s="154">
        <f>IF(ISNA(VLOOKUP(L114,CMRCLP,4,FALSE)),0,VLOOKUP(L114,CMRCLP,4))</f>
        <v>0</v>
      </c>
      <c r="BI114" s="154">
        <f>IF(ISNA(VLOOKUP(M114,CMRCLP,4,FALSE)),0,VLOOKUP(M114,CMRCLP,4))</f>
        <v>0</v>
      </c>
      <c r="BJ114" s="154">
        <f>IF(ISNA(VLOOKUP(N114,CMRCLP,4,FALSE)),0,VLOOKUP(N114,CMRCLP,4))</f>
        <v>0</v>
      </c>
      <c r="BK114" s="154">
        <f>IF(ISNA(VLOOKUP(O114,CMRCLP,4,FALSE)),0,VLOOKUP(O114,CMRCLP,4))</f>
        <v>0</v>
      </c>
      <c r="BL114" s="154">
        <f>IF(ISNA(VLOOKUP(L114,DANGERCLP,2,FALSE)),1,VLOOKUP(L114,DANGERCLP,2,FALSE))</f>
        <v>1</v>
      </c>
      <c r="BM114" s="154">
        <f>IF(ISNA(VLOOKUP(M114,DANGERCLP,2,FALSE)),1,VLOOKUP(M114,DANGERCLP,2,FALSE))</f>
        <v>1</v>
      </c>
      <c r="BN114" s="154">
        <f>IF(ISNA(VLOOKUP(N114,DANGERCLP,2,FALSE)),1,VLOOKUP(N114,DANGERCLP,2,FALSE))</f>
        <v>1</v>
      </c>
      <c r="BO114" s="154">
        <f>IF(ISNA(VLOOKUP(O114,DANGERCLP,2,FALSE)),1,VLOOKUP(O114,DANGERCLP,2,FALSE))</f>
        <v>1</v>
      </c>
      <c r="BP114" s="154">
        <f>IF(ISNA(VLOOKUP(P114,VLEPON,2)),1,VLOOKUP(P114,VLEPON,2))</f>
        <v>1</v>
      </c>
      <c r="BQ114" s="155">
        <f>T114/MAXA($T$8:$T$463)</f>
        <v>0</v>
      </c>
      <c r="BR114" s="156">
        <f t="shared" si="79"/>
        <v>11</v>
      </c>
      <c r="BS114" s="156">
        <f t="shared" si="80"/>
        <v>11</v>
      </c>
      <c r="BT114" s="157">
        <f t="shared" si="81"/>
        <v>1</v>
      </c>
      <c r="BU114" s="255">
        <f t="shared" si="58"/>
        <v>1</v>
      </c>
      <c r="BV114" s="252">
        <f>IF(ISNA(VLOOKUP((CONCATENATE(U114,V114)),Fréquencess,3,FALSE)),0,VLOOKUP((CONCATENATE(U114,V114)),Fréquencess,3,FALSE))</f>
        <v>1</v>
      </c>
      <c r="BW114" s="247">
        <f t="shared" si="82"/>
        <v>1</v>
      </c>
      <c r="BX114" s="247">
        <f t="shared" si="64"/>
        <v>1</v>
      </c>
      <c r="BY114" s="247">
        <f>IF(ISNA(VLOOKUP(Q114,score_volatilité,2,FALSE)),0,VLOOKUP(Q114,score_volatilité,2,FALSE))</f>
        <v>1</v>
      </c>
      <c r="BZ114" s="247">
        <f>IF(ISNA(VLOOKUP(X114,score_procédé,2,FALSE)),0,VLOOKUP(X114,score_procédé,2,FALSE))</f>
        <v>0.5</v>
      </c>
      <c r="CA114" s="247">
        <f>IF(ISNA(VLOOKUP(Y114,score_protection,2,FALSE)),0,VLOOKUP(Y114,score_protection,2,FALSE))</f>
        <v>1</v>
      </c>
      <c r="CB114" s="252">
        <f t="shared" si="65"/>
        <v>0.5</v>
      </c>
      <c r="CC114" s="154">
        <f>IF(ISNA(VLOOKUP(L114,DANGERARRETE,10,FALSE)),0,VLOOKUP(L114,DANGERARRETE,10,FALSE))</f>
        <v>0</v>
      </c>
      <c r="CD114" s="154">
        <f>IF(ISNA(VLOOKUP(M114,DANGERARRETE,10,FALSE)),0,VLOOKUP(M114,DANGERARRETE,10,FALSE))</f>
        <v>0</v>
      </c>
      <c r="CE114" s="154">
        <f>IF(ISNA(VLOOKUP(N114,DANGERARRETE,10,FALSE)),0,VLOOKUP(N114,DANGERARRETE,10,FALSE))</f>
        <v>0</v>
      </c>
      <c r="CF114" s="154">
        <f>IF(ISNA(VLOOKUP(O114,DANGERARRETE,10,FALSE)),0,VLOOKUP(O114,DANGERARRETE,10,FALSE))</f>
        <v>0</v>
      </c>
      <c r="CG114" s="154">
        <f t="shared" si="66"/>
        <v>0</v>
      </c>
      <c r="CH114" s="296" t="str">
        <f t="shared" si="69"/>
        <v>NON</v>
      </c>
    </row>
    <row r="115" spans="1:86" s="108" customFormat="1" ht="26.5" customHeight="1" x14ac:dyDescent="0.25">
      <c r="A115" s="77">
        <v>108</v>
      </c>
      <c r="B115" s="105"/>
      <c r="C115" s="105"/>
      <c r="D115" s="106"/>
      <c r="E115" s="106"/>
      <c r="F115" s="107"/>
      <c r="G115" s="114" t="s">
        <v>76</v>
      </c>
      <c r="H115" s="114" t="s">
        <v>76</v>
      </c>
      <c r="I115" s="114" t="s">
        <v>76</v>
      </c>
      <c r="J115" s="114" t="s">
        <v>76</v>
      </c>
      <c r="K115" s="114" t="s">
        <v>9</v>
      </c>
      <c r="L115" s="108" t="s">
        <v>8</v>
      </c>
      <c r="M115" s="108" t="s">
        <v>8</v>
      </c>
      <c r="N115" s="108" t="s">
        <v>8</v>
      </c>
      <c r="O115" s="108" t="s">
        <v>8</v>
      </c>
      <c r="P115" s="225" t="s">
        <v>76</v>
      </c>
      <c r="Q115" s="244" t="s">
        <v>34</v>
      </c>
      <c r="R115" s="259" t="s">
        <v>299</v>
      </c>
      <c r="S115" s="265" t="s">
        <v>300</v>
      </c>
      <c r="T115" s="217">
        <v>0</v>
      </c>
      <c r="U115" s="149" t="s">
        <v>58</v>
      </c>
      <c r="V115" s="149" t="s">
        <v>256</v>
      </c>
      <c r="W115" s="150" t="str">
        <f t="shared" si="78"/>
        <v>&lt; 30 mn</v>
      </c>
      <c r="X115" s="151" t="s">
        <v>31</v>
      </c>
      <c r="Y115" s="229" t="s">
        <v>108</v>
      </c>
      <c r="Z115" s="152">
        <f t="shared" si="46"/>
        <v>0</v>
      </c>
      <c r="AA115" s="152">
        <f t="shared" si="47"/>
        <v>0</v>
      </c>
      <c r="AB115" s="152">
        <f t="shared" si="48"/>
        <v>0</v>
      </c>
      <c r="AC115" s="152">
        <f t="shared" si="49"/>
        <v>0</v>
      </c>
      <c r="AD115" s="152">
        <f t="shared" si="50"/>
        <v>0</v>
      </c>
      <c r="AE115" s="152">
        <f t="shared" si="51"/>
        <v>0</v>
      </c>
      <c r="AF115" s="152">
        <f t="shared" si="52"/>
        <v>0</v>
      </c>
      <c r="AG115" s="152">
        <f t="shared" si="53"/>
        <v>0</v>
      </c>
      <c r="AH115" s="152">
        <f t="shared" si="54"/>
        <v>0</v>
      </c>
      <c r="AI115" s="152">
        <f t="shared" si="55"/>
        <v>0</v>
      </c>
      <c r="AJ115" s="152">
        <f t="shared" si="56"/>
        <v>0</v>
      </c>
      <c r="AK115" s="152">
        <f t="shared" si="57"/>
        <v>0</v>
      </c>
      <c r="AL115" s="263">
        <f t="shared" si="76"/>
        <v>0</v>
      </c>
      <c r="AM115" s="263">
        <f t="shared" si="70"/>
        <v>0</v>
      </c>
      <c r="AN115" s="263">
        <f t="shared" si="77"/>
        <v>0</v>
      </c>
      <c r="AO115" s="251">
        <f t="shared" si="71"/>
        <v>0</v>
      </c>
      <c r="AP115" s="153">
        <f t="shared" si="59"/>
        <v>0</v>
      </c>
      <c r="AQ115" s="153" t="str">
        <f t="shared" si="60"/>
        <v>0</v>
      </c>
      <c r="AR115" s="153" t="str">
        <f t="shared" si="67"/>
        <v>0</v>
      </c>
      <c r="AS115" s="153" t="str">
        <f t="shared" si="68"/>
        <v>0</v>
      </c>
      <c r="AT115" s="247">
        <f t="shared" si="61"/>
        <v>1</v>
      </c>
      <c r="AU115" s="247" t="str">
        <f t="shared" si="62"/>
        <v>Faible</v>
      </c>
      <c r="AV115" s="346" t="str">
        <f t="shared" si="63"/>
        <v>NON</v>
      </c>
      <c r="AW115" s="234" t="str">
        <f>IF(CB115&lt;100,"RISQUE MINIME","RISQUE NON FAIBLE")</f>
        <v>RISQUE MINIME</v>
      </c>
      <c r="AX115" s="231" t="str">
        <f>IF(AO115=0,"NON","OUI")</f>
        <v>NON</v>
      </c>
      <c r="AY115" s="351"/>
      <c r="AZ115" s="352" t="s">
        <v>310</v>
      </c>
      <c r="BA115" s="237" t="str">
        <f>IF(AP115=0,"NON","OUI")</f>
        <v>NON</v>
      </c>
      <c r="BB115" s="351"/>
      <c r="BC115" s="351"/>
      <c r="BD115" s="352" t="s">
        <v>310</v>
      </c>
      <c r="BE115" s="237" t="str">
        <f>IF((AQ115+AR115)=3,"YEUX / INGESTION",IF(AQ115="2","YEUX",IF(AR115="1","INGESTION","NON")))</f>
        <v>NON</v>
      </c>
      <c r="BF115" s="351"/>
      <c r="BG115" s="354" t="s">
        <v>310</v>
      </c>
      <c r="BH115" s="154">
        <f>IF(ISNA(VLOOKUP(L115,CMRCLP,4,FALSE)),0,VLOOKUP(L115,CMRCLP,4))</f>
        <v>0</v>
      </c>
      <c r="BI115" s="154">
        <f>IF(ISNA(VLOOKUP(M115,CMRCLP,4,FALSE)),0,VLOOKUP(M115,CMRCLP,4))</f>
        <v>0</v>
      </c>
      <c r="BJ115" s="154">
        <f>IF(ISNA(VLOOKUP(N115,CMRCLP,4,FALSE)),0,VLOOKUP(N115,CMRCLP,4))</f>
        <v>0</v>
      </c>
      <c r="BK115" s="154">
        <f>IF(ISNA(VLOOKUP(O115,CMRCLP,4,FALSE)),0,VLOOKUP(O115,CMRCLP,4))</f>
        <v>0</v>
      </c>
      <c r="BL115" s="154">
        <f>IF(ISNA(VLOOKUP(L115,DANGERCLP,2,FALSE)),1,VLOOKUP(L115,DANGERCLP,2,FALSE))</f>
        <v>1</v>
      </c>
      <c r="BM115" s="154">
        <f>IF(ISNA(VLOOKUP(M115,DANGERCLP,2,FALSE)),1,VLOOKUP(M115,DANGERCLP,2,FALSE))</f>
        <v>1</v>
      </c>
      <c r="BN115" s="154">
        <f>IF(ISNA(VLOOKUP(N115,DANGERCLP,2,FALSE)),1,VLOOKUP(N115,DANGERCLP,2,FALSE))</f>
        <v>1</v>
      </c>
      <c r="BO115" s="154">
        <f>IF(ISNA(VLOOKUP(O115,DANGERCLP,2,FALSE)),1,VLOOKUP(O115,DANGERCLP,2,FALSE))</f>
        <v>1</v>
      </c>
      <c r="BP115" s="154">
        <f>IF(ISNA(VLOOKUP(P115,VLEPON,2)),1,VLOOKUP(P115,VLEPON,2))</f>
        <v>1</v>
      </c>
      <c r="BQ115" s="155">
        <f>T115/MAXA($T$8:$T$463)</f>
        <v>0</v>
      </c>
      <c r="BR115" s="156">
        <f t="shared" si="79"/>
        <v>11</v>
      </c>
      <c r="BS115" s="156">
        <f t="shared" si="80"/>
        <v>11</v>
      </c>
      <c r="BT115" s="157">
        <f t="shared" si="81"/>
        <v>1</v>
      </c>
      <c r="BU115" s="255">
        <f t="shared" si="58"/>
        <v>1</v>
      </c>
      <c r="BV115" s="252">
        <f>IF(ISNA(VLOOKUP((CONCATENATE(U115,V115)),Fréquencess,3,FALSE)),0,VLOOKUP((CONCATENATE(U115,V115)),Fréquencess,3,FALSE))</f>
        <v>1</v>
      </c>
      <c r="BW115" s="247">
        <f t="shared" si="82"/>
        <v>1</v>
      </c>
      <c r="BX115" s="247">
        <f t="shared" si="64"/>
        <v>1</v>
      </c>
      <c r="BY115" s="247">
        <f>IF(ISNA(VLOOKUP(Q115,score_volatilité,2,FALSE)),0,VLOOKUP(Q115,score_volatilité,2,FALSE))</f>
        <v>1</v>
      </c>
      <c r="BZ115" s="247">
        <f>IF(ISNA(VLOOKUP(X115,score_procédé,2,FALSE)),0,VLOOKUP(X115,score_procédé,2,FALSE))</f>
        <v>0.5</v>
      </c>
      <c r="CA115" s="247">
        <f>IF(ISNA(VLOOKUP(Y115,score_protection,2,FALSE)),0,VLOOKUP(Y115,score_protection,2,FALSE))</f>
        <v>1</v>
      </c>
      <c r="CB115" s="252">
        <f t="shared" si="65"/>
        <v>0.5</v>
      </c>
      <c r="CC115" s="154">
        <f>IF(ISNA(VLOOKUP(L115,DANGERARRETE,10,FALSE)),0,VLOOKUP(L115,DANGERARRETE,10,FALSE))</f>
        <v>0</v>
      </c>
      <c r="CD115" s="154">
        <f>IF(ISNA(VLOOKUP(M115,DANGERARRETE,10,FALSE)),0,VLOOKUP(M115,DANGERARRETE,10,FALSE))</f>
        <v>0</v>
      </c>
      <c r="CE115" s="154">
        <f>IF(ISNA(VLOOKUP(N115,DANGERARRETE,10,FALSE)),0,VLOOKUP(N115,DANGERARRETE,10,FALSE))</f>
        <v>0</v>
      </c>
      <c r="CF115" s="154">
        <f>IF(ISNA(VLOOKUP(O115,DANGERARRETE,10,FALSE)),0,VLOOKUP(O115,DANGERARRETE,10,FALSE))</f>
        <v>0</v>
      </c>
      <c r="CG115" s="154">
        <f t="shared" si="66"/>
        <v>0</v>
      </c>
      <c r="CH115" s="296" t="str">
        <f t="shared" si="69"/>
        <v>NON</v>
      </c>
    </row>
    <row r="116" spans="1:86" s="108" customFormat="1" ht="26.5" customHeight="1" x14ac:dyDescent="0.25">
      <c r="A116" s="77">
        <v>109</v>
      </c>
      <c r="B116" s="105"/>
      <c r="C116" s="105"/>
      <c r="D116" s="106"/>
      <c r="E116" s="106"/>
      <c r="F116" s="107"/>
      <c r="G116" s="114" t="s">
        <v>76</v>
      </c>
      <c r="H116" s="114" t="s">
        <v>76</v>
      </c>
      <c r="I116" s="114" t="s">
        <v>76</v>
      </c>
      <c r="J116" s="114" t="s">
        <v>76</v>
      </c>
      <c r="K116" s="114" t="s">
        <v>9</v>
      </c>
      <c r="L116" s="108" t="s">
        <v>8</v>
      </c>
      <c r="M116" s="108" t="s">
        <v>8</v>
      </c>
      <c r="N116" s="108" t="s">
        <v>8</v>
      </c>
      <c r="O116" s="108" t="s">
        <v>8</v>
      </c>
      <c r="P116" s="225" t="s">
        <v>76</v>
      </c>
      <c r="Q116" s="244" t="s">
        <v>34</v>
      </c>
      <c r="R116" s="259" t="s">
        <v>299</v>
      </c>
      <c r="S116" s="265" t="s">
        <v>300</v>
      </c>
      <c r="T116" s="217">
        <v>0</v>
      </c>
      <c r="U116" s="149" t="s">
        <v>58</v>
      </c>
      <c r="V116" s="149" t="s">
        <v>256</v>
      </c>
      <c r="W116" s="150" t="str">
        <f t="shared" si="78"/>
        <v>&lt; 30 mn</v>
      </c>
      <c r="X116" s="151" t="s">
        <v>31</v>
      </c>
      <c r="Y116" s="229" t="s">
        <v>108</v>
      </c>
      <c r="Z116" s="152">
        <f t="shared" si="46"/>
        <v>0</v>
      </c>
      <c r="AA116" s="152">
        <f t="shared" si="47"/>
        <v>0</v>
      </c>
      <c r="AB116" s="152">
        <f t="shared" si="48"/>
        <v>0</v>
      </c>
      <c r="AC116" s="152">
        <f t="shared" si="49"/>
        <v>0</v>
      </c>
      <c r="AD116" s="152">
        <f t="shared" si="50"/>
        <v>0</v>
      </c>
      <c r="AE116" s="152">
        <f t="shared" si="51"/>
        <v>0</v>
      </c>
      <c r="AF116" s="152">
        <f t="shared" si="52"/>
        <v>0</v>
      </c>
      <c r="AG116" s="152">
        <f t="shared" si="53"/>
        <v>0</v>
      </c>
      <c r="AH116" s="152">
        <f t="shared" si="54"/>
        <v>0</v>
      </c>
      <c r="AI116" s="152">
        <f t="shared" si="55"/>
        <v>0</v>
      </c>
      <c r="AJ116" s="152">
        <f t="shared" si="56"/>
        <v>0</v>
      </c>
      <c r="AK116" s="152">
        <f t="shared" si="57"/>
        <v>0</v>
      </c>
      <c r="AL116" s="263">
        <f t="shared" si="76"/>
        <v>0</v>
      </c>
      <c r="AM116" s="263">
        <f t="shared" si="70"/>
        <v>0</v>
      </c>
      <c r="AN116" s="263">
        <f t="shared" si="77"/>
        <v>0</v>
      </c>
      <c r="AO116" s="251">
        <f t="shared" si="71"/>
        <v>0</v>
      </c>
      <c r="AP116" s="153">
        <f t="shared" si="59"/>
        <v>0</v>
      </c>
      <c r="AQ116" s="153" t="str">
        <f t="shared" si="60"/>
        <v>0</v>
      </c>
      <c r="AR116" s="153" t="str">
        <f t="shared" si="67"/>
        <v>0</v>
      </c>
      <c r="AS116" s="153" t="str">
        <f t="shared" si="68"/>
        <v>0</v>
      </c>
      <c r="AT116" s="247">
        <f t="shared" si="61"/>
        <v>1</v>
      </c>
      <c r="AU116" s="247" t="str">
        <f t="shared" si="62"/>
        <v>Faible</v>
      </c>
      <c r="AV116" s="346" t="str">
        <f t="shared" si="63"/>
        <v>NON</v>
      </c>
      <c r="AW116" s="234" t="str">
        <f>IF(CB116&lt;100,"RISQUE MINIME","RISQUE NON FAIBLE")</f>
        <v>RISQUE MINIME</v>
      </c>
      <c r="AX116" s="231" t="str">
        <f>IF(AO116=0,"NON","OUI")</f>
        <v>NON</v>
      </c>
      <c r="AY116" s="351"/>
      <c r="AZ116" s="352" t="s">
        <v>310</v>
      </c>
      <c r="BA116" s="237" t="str">
        <f>IF(AP116=0,"NON","OUI")</f>
        <v>NON</v>
      </c>
      <c r="BB116" s="351"/>
      <c r="BC116" s="351"/>
      <c r="BD116" s="352" t="s">
        <v>310</v>
      </c>
      <c r="BE116" s="237" t="str">
        <f>IF((AQ116+AR116)=3,"YEUX / INGESTION",IF(AQ116="2","YEUX",IF(AR116="1","INGESTION","NON")))</f>
        <v>NON</v>
      </c>
      <c r="BF116" s="351"/>
      <c r="BG116" s="354" t="s">
        <v>310</v>
      </c>
      <c r="BH116" s="154">
        <f>IF(ISNA(VLOOKUP(L116,CMRCLP,4,FALSE)),0,VLOOKUP(L116,CMRCLP,4))</f>
        <v>0</v>
      </c>
      <c r="BI116" s="154">
        <f>IF(ISNA(VLOOKUP(M116,CMRCLP,4,FALSE)),0,VLOOKUP(M116,CMRCLP,4))</f>
        <v>0</v>
      </c>
      <c r="BJ116" s="154">
        <f>IF(ISNA(VLOOKUP(N116,CMRCLP,4,FALSE)),0,VLOOKUP(N116,CMRCLP,4))</f>
        <v>0</v>
      </c>
      <c r="BK116" s="154">
        <f>IF(ISNA(VLOOKUP(O116,CMRCLP,4,FALSE)),0,VLOOKUP(O116,CMRCLP,4))</f>
        <v>0</v>
      </c>
      <c r="BL116" s="154">
        <f>IF(ISNA(VLOOKUP(L116,DANGERCLP,2,FALSE)),1,VLOOKUP(L116,DANGERCLP,2,FALSE))</f>
        <v>1</v>
      </c>
      <c r="BM116" s="154">
        <f>IF(ISNA(VLOOKUP(M116,DANGERCLP,2,FALSE)),1,VLOOKUP(M116,DANGERCLP,2,FALSE))</f>
        <v>1</v>
      </c>
      <c r="BN116" s="154">
        <f>IF(ISNA(VLOOKUP(N116,DANGERCLP,2,FALSE)),1,VLOOKUP(N116,DANGERCLP,2,FALSE))</f>
        <v>1</v>
      </c>
      <c r="BO116" s="154">
        <f>IF(ISNA(VLOOKUP(O116,DANGERCLP,2,FALSE)),1,VLOOKUP(O116,DANGERCLP,2,FALSE))</f>
        <v>1</v>
      </c>
      <c r="BP116" s="154">
        <f>IF(ISNA(VLOOKUP(P116,VLEPON,2)),1,VLOOKUP(P116,VLEPON,2))</f>
        <v>1</v>
      </c>
      <c r="BQ116" s="155">
        <f>T116/MAXA($T$8:$T$463)</f>
        <v>0</v>
      </c>
      <c r="BR116" s="156">
        <f t="shared" si="79"/>
        <v>11</v>
      </c>
      <c r="BS116" s="156">
        <f t="shared" si="80"/>
        <v>11</v>
      </c>
      <c r="BT116" s="157">
        <f t="shared" si="81"/>
        <v>1</v>
      </c>
      <c r="BU116" s="255">
        <f t="shared" si="58"/>
        <v>1</v>
      </c>
      <c r="BV116" s="252">
        <f>IF(ISNA(VLOOKUP((CONCATENATE(U116,V116)),Fréquencess,3,FALSE)),0,VLOOKUP((CONCATENATE(U116,V116)),Fréquencess,3,FALSE))</f>
        <v>1</v>
      </c>
      <c r="BW116" s="247">
        <f t="shared" si="82"/>
        <v>1</v>
      </c>
      <c r="BX116" s="247">
        <f t="shared" si="64"/>
        <v>1</v>
      </c>
      <c r="BY116" s="247">
        <f>IF(ISNA(VLOOKUP(Q116,score_volatilité,2,FALSE)),0,VLOOKUP(Q116,score_volatilité,2,FALSE))</f>
        <v>1</v>
      </c>
      <c r="BZ116" s="247">
        <f>IF(ISNA(VLOOKUP(X116,score_procédé,2,FALSE)),0,VLOOKUP(X116,score_procédé,2,FALSE))</f>
        <v>0.5</v>
      </c>
      <c r="CA116" s="247">
        <f>IF(ISNA(VLOOKUP(Y116,score_protection,2,FALSE)),0,VLOOKUP(Y116,score_protection,2,FALSE))</f>
        <v>1</v>
      </c>
      <c r="CB116" s="252">
        <f t="shared" si="65"/>
        <v>0.5</v>
      </c>
      <c r="CC116" s="154">
        <f>IF(ISNA(VLOOKUP(L116,DANGERARRETE,10,FALSE)),0,VLOOKUP(L116,DANGERARRETE,10,FALSE))</f>
        <v>0</v>
      </c>
      <c r="CD116" s="154">
        <f>IF(ISNA(VLOOKUP(M116,DANGERARRETE,10,FALSE)),0,VLOOKUP(M116,DANGERARRETE,10,FALSE))</f>
        <v>0</v>
      </c>
      <c r="CE116" s="154">
        <f>IF(ISNA(VLOOKUP(N116,DANGERARRETE,10,FALSE)),0,VLOOKUP(N116,DANGERARRETE,10,FALSE))</f>
        <v>0</v>
      </c>
      <c r="CF116" s="154">
        <f>IF(ISNA(VLOOKUP(O116,DANGERARRETE,10,FALSE)),0,VLOOKUP(O116,DANGERARRETE,10,FALSE))</f>
        <v>0</v>
      </c>
      <c r="CG116" s="154">
        <f t="shared" si="66"/>
        <v>0</v>
      </c>
      <c r="CH116" s="296" t="str">
        <f t="shared" si="69"/>
        <v>NON</v>
      </c>
    </row>
    <row r="117" spans="1:86" s="108" customFormat="1" ht="26.5" customHeight="1" x14ac:dyDescent="0.25">
      <c r="A117" s="77">
        <v>110</v>
      </c>
      <c r="B117" s="105"/>
      <c r="C117" s="105"/>
      <c r="D117" s="106"/>
      <c r="E117" s="106"/>
      <c r="F117" s="107"/>
      <c r="G117" s="114" t="s">
        <v>76</v>
      </c>
      <c r="H117" s="114" t="s">
        <v>76</v>
      </c>
      <c r="I117" s="114" t="s">
        <v>76</v>
      </c>
      <c r="J117" s="114" t="s">
        <v>76</v>
      </c>
      <c r="K117" s="114" t="s">
        <v>9</v>
      </c>
      <c r="L117" s="108" t="s">
        <v>8</v>
      </c>
      <c r="M117" s="108" t="s">
        <v>8</v>
      </c>
      <c r="N117" s="108" t="s">
        <v>8</v>
      </c>
      <c r="O117" s="108" t="s">
        <v>8</v>
      </c>
      <c r="P117" s="225" t="s">
        <v>76</v>
      </c>
      <c r="Q117" s="244" t="s">
        <v>34</v>
      </c>
      <c r="R117" s="259" t="s">
        <v>299</v>
      </c>
      <c r="S117" s="265" t="s">
        <v>300</v>
      </c>
      <c r="T117" s="217">
        <v>0</v>
      </c>
      <c r="U117" s="149" t="s">
        <v>58</v>
      </c>
      <c r="V117" s="149" t="s">
        <v>256</v>
      </c>
      <c r="W117" s="150" t="str">
        <f t="shared" si="78"/>
        <v>&lt; 30 mn</v>
      </c>
      <c r="X117" s="151" t="s">
        <v>31</v>
      </c>
      <c r="Y117" s="229" t="s">
        <v>108</v>
      </c>
      <c r="Z117" s="152">
        <f t="shared" si="46"/>
        <v>0</v>
      </c>
      <c r="AA117" s="152">
        <f t="shared" si="47"/>
        <v>0</v>
      </c>
      <c r="AB117" s="152">
        <f t="shared" si="48"/>
        <v>0</v>
      </c>
      <c r="AC117" s="152">
        <f t="shared" si="49"/>
        <v>0</v>
      </c>
      <c r="AD117" s="152">
        <f t="shared" si="50"/>
        <v>0</v>
      </c>
      <c r="AE117" s="152">
        <f t="shared" si="51"/>
        <v>0</v>
      </c>
      <c r="AF117" s="152">
        <f t="shared" si="52"/>
        <v>0</v>
      </c>
      <c r="AG117" s="152">
        <f t="shared" si="53"/>
        <v>0</v>
      </c>
      <c r="AH117" s="152">
        <f t="shared" si="54"/>
        <v>0</v>
      </c>
      <c r="AI117" s="152">
        <f t="shared" si="55"/>
        <v>0</v>
      </c>
      <c r="AJ117" s="152">
        <f t="shared" si="56"/>
        <v>0</v>
      </c>
      <c r="AK117" s="152">
        <f t="shared" si="57"/>
        <v>0</v>
      </c>
      <c r="AL117" s="263">
        <f t="shared" si="76"/>
        <v>0</v>
      </c>
      <c r="AM117" s="263">
        <f t="shared" si="70"/>
        <v>0</v>
      </c>
      <c r="AN117" s="263">
        <f t="shared" si="77"/>
        <v>0</v>
      </c>
      <c r="AO117" s="251">
        <f t="shared" si="71"/>
        <v>0</v>
      </c>
      <c r="AP117" s="153">
        <f t="shared" si="59"/>
        <v>0</v>
      </c>
      <c r="AQ117" s="153" t="str">
        <f t="shared" si="60"/>
        <v>0</v>
      </c>
      <c r="AR117" s="153" t="str">
        <f t="shared" si="67"/>
        <v>0</v>
      </c>
      <c r="AS117" s="153" t="str">
        <f t="shared" si="68"/>
        <v>0</v>
      </c>
      <c r="AT117" s="247">
        <f t="shared" si="61"/>
        <v>1</v>
      </c>
      <c r="AU117" s="247" t="str">
        <f t="shared" si="62"/>
        <v>Faible</v>
      </c>
      <c r="AV117" s="346" t="str">
        <f t="shared" si="63"/>
        <v>NON</v>
      </c>
      <c r="AW117" s="234" t="str">
        <f>IF(CB117&lt;100,"RISQUE MINIME","RISQUE NON FAIBLE")</f>
        <v>RISQUE MINIME</v>
      </c>
      <c r="AX117" s="231" t="str">
        <f>IF(AO117=0,"NON","OUI")</f>
        <v>NON</v>
      </c>
      <c r="AY117" s="351"/>
      <c r="AZ117" s="352" t="s">
        <v>310</v>
      </c>
      <c r="BA117" s="237" t="str">
        <f>IF(AP117=0,"NON","OUI")</f>
        <v>NON</v>
      </c>
      <c r="BB117" s="351"/>
      <c r="BC117" s="351"/>
      <c r="BD117" s="352" t="s">
        <v>310</v>
      </c>
      <c r="BE117" s="237" t="str">
        <f>IF((AQ117+AR117)=3,"YEUX / INGESTION",IF(AQ117="2","YEUX",IF(AR117="1","INGESTION","NON")))</f>
        <v>NON</v>
      </c>
      <c r="BF117" s="351"/>
      <c r="BG117" s="354" t="s">
        <v>310</v>
      </c>
      <c r="BH117" s="154">
        <f>IF(ISNA(VLOOKUP(L117,CMRCLP,4,FALSE)),0,VLOOKUP(L117,CMRCLP,4))</f>
        <v>0</v>
      </c>
      <c r="BI117" s="154">
        <f>IF(ISNA(VLOOKUP(M117,CMRCLP,4,FALSE)),0,VLOOKUP(M117,CMRCLP,4))</f>
        <v>0</v>
      </c>
      <c r="BJ117" s="154">
        <f>IF(ISNA(VLOOKUP(N117,CMRCLP,4,FALSE)),0,VLOOKUP(N117,CMRCLP,4))</f>
        <v>0</v>
      </c>
      <c r="BK117" s="154">
        <f>IF(ISNA(VLOOKUP(O117,CMRCLP,4,FALSE)),0,VLOOKUP(O117,CMRCLP,4))</f>
        <v>0</v>
      </c>
      <c r="BL117" s="154">
        <f>IF(ISNA(VLOOKUP(L117,DANGERCLP,2,FALSE)),1,VLOOKUP(L117,DANGERCLP,2,FALSE))</f>
        <v>1</v>
      </c>
      <c r="BM117" s="154">
        <f>IF(ISNA(VLOOKUP(M117,DANGERCLP,2,FALSE)),1,VLOOKUP(M117,DANGERCLP,2,FALSE))</f>
        <v>1</v>
      </c>
      <c r="BN117" s="154">
        <f>IF(ISNA(VLOOKUP(N117,DANGERCLP,2,FALSE)),1,VLOOKUP(N117,DANGERCLP,2,FALSE))</f>
        <v>1</v>
      </c>
      <c r="BO117" s="154">
        <f>IF(ISNA(VLOOKUP(O117,DANGERCLP,2,FALSE)),1,VLOOKUP(O117,DANGERCLP,2,FALSE))</f>
        <v>1</v>
      </c>
      <c r="BP117" s="154">
        <f>IF(ISNA(VLOOKUP(P117,VLEPON,2)),1,VLOOKUP(P117,VLEPON,2))</f>
        <v>1</v>
      </c>
      <c r="BQ117" s="155">
        <f>T117/MAXA($T$8:$T$463)</f>
        <v>0</v>
      </c>
      <c r="BR117" s="156">
        <f t="shared" si="79"/>
        <v>11</v>
      </c>
      <c r="BS117" s="156">
        <f t="shared" si="80"/>
        <v>11</v>
      </c>
      <c r="BT117" s="157">
        <f t="shared" si="81"/>
        <v>1</v>
      </c>
      <c r="BU117" s="255">
        <f t="shared" si="58"/>
        <v>1</v>
      </c>
      <c r="BV117" s="252">
        <f>IF(ISNA(VLOOKUP((CONCATENATE(U117,V117)),Fréquencess,3,FALSE)),0,VLOOKUP((CONCATENATE(U117,V117)),Fréquencess,3,FALSE))</f>
        <v>1</v>
      </c>
      <c r="BW117" s="247">
        <f t="shared" si="82"/>
        <v>1</v>
      </c>
      <c r="BX117" s="247">
        <f t="shared" si="64"/>
        <v>1</v>
      </c>
      <c r="BY117" s="247">
        <f>IF(ISNA(VLOOKUP(Q117,score_volatilité,2,FALSE)),0,VLOOKUP(Q117,score_volatilité,2,FALSE))</f>
        <v>1</v>
      </c>
      <c r="BZ117" s="247">
        <f>IF(ISNA(VLOOKUP(X117,score_procédé,2,FALSE)),0,VLOOKUP(X117,score_procédé,2,FALSE))</f>
        <v>0.5</v>
      </c>
      <c r="CA117" s="247">
        <f>IF(ISNA(VLOOKUP(Y117,score_protection,2,FALSE)),0,VLOOKUP(Y117,score_protection,2,FALSE))</f>
        <v>1</v>
      </c>
      <c r="CB117" s="252">
        <f t="shared" si="65"/>
        <v>0.5</v>
      </c>
      <c r="CC117" s="154">
        <f>IF(ISNA(VLOOKUP(L117,DANGERARRETE,10,FALSE)),0,VLOOKUP(L117,DANGERARRETE,10,FALSE))</f>
        <v>0</v>
      </c>
      <c r="CD117" s="154">
        <f>IF(ISNA(VLOOKUP(M117,DANGERARRETE,10,FALSE)),0,VLOOKUP(M117,DANGERARRETE,10,FALSE))</f>
        <v>0</v>
      </c>
      <c r="CE117" s="154">
        <f>IF(ISNA(VLOOKUP(N117,DANGERARRETE,10,FALSE)),0,VLOOKUP(N117,DANGERARRETE,10,FALSE))</f>
        <v>0</v>
      </c>
      <c r="CF117" s="154">
        <f>IF(ISNA(VLOOKUP(O117,DANGERARRETE,10,FALSE)),0,VLOOKUP(O117,DANGERARRETE,10,FALSE))</f>
        <v>0</v>
      </c>
      <c r="CG117" s="154">
        <f t="shared" si="66"/>
        <v>0</v>
      </c>
      <c r="CH117" s="296" t="str">
        <f t="shared" si="69"/>
        <v>NON</v>
      </c>
    </row>
    <row r="118" spans="1:86" s="108" customFormat="1" ht="26.5" customHeight="1" x14ac:dyDescent="0.25">
      <c r="A118" s="77">
        <v>111</v>
      </c>
      <c r="B118" s="105"/>
      <c r="C118" s="105"/>
      <c r="D118" s="106"/>
      <c r="E118" s="106"/>
      <c r="F118" s="107"/>
      <c r="G118" s="114" t="s">
        <v>76</v>
      </c>
      <c r="H118" s="114" t="s">
        <v>76</v>
      </c>
      <c r="I118" s="114" t="s">
        <v>76</v>
      </c>
      <c r="J118" s="114" t="s">
        <v>76</v>
      </c>
      <c r="K118" s="114" t="s">
        <v>9</v>
      </c>
      <c r="L118" s="108" t="s">
        <v>8</v>
      </c>
      <c r="M118" s="108" t="s">
        <v>8</v>
      </c>
      <c r="N118" s="108" t="s">
        <v>8</v>
      </c>
      <c r="O118" s="108" t="s">
        <v>8</v>
      </c>
      <c r="P118" s="225" t="s">
        <v>76</v>
      </c>
      <c r="Q118" s="244" t="s">
        <v>34</v>
      </c>
      <c r="R118" s="259" t="s">
        <v>299</v>
      </c>
      <c r="S118" s="265" t="s">
        <v>300</v>
      </c>
      <c r="T118" s="217">
        <v>0</v>
      </c>
      <c r="U118" s="149" t="s">
        <v>58</v>
      </c>
      <c r="V118" s="149" t="s">
        <v>256</v>
      </c>
      <c r="W118" s="150" t="str">
        <f t="shared" si="78"/>
        <v>&lt; 30 mn</v>
      </c>
      <c r="X118" s="151" t="s">
        <v>31</v>
      </c>
      <c r="Y118" s="229" t="s">
        <v>108</v>
      </c>
      <c r="Z118" s="152">
        <f t="shared" si="46"/>
        <v>0</v>
      </c>
      <c r="AA118" s="152">
        <f t="shared" si="47"/>
        <v>0</v>
      </c>
      <c r="AB118" s="152">
        <f t="shared" si="48"/>
        <v>0</v>
      </c>
      <c r="AC118" s="152">
        <f t="shared" si="49"/>
        <v>0</v>
      </c>
      <c r="AD118" s="152">
        <f t="shared" si="50"/>
        <v>0</v>
      </c>
      <c r="AE118" s="152">
        <f t="shared" si="51"/>
        <v>0</v>
      </c>
      <c r="AF118" s="152">
        <f t="shared" si="52"/>
        <v>0</v>
      </c>
      <c r="AG118" s="152">
        <f t="shared" si="53"/>
        <v>0</v>
      </c>
      <c r="AH118" s="152">
        <f t="shared" si="54"/>
        <v>0</v>
      </c>
      <c r="AI118" s="152">
        <f t="shared" si="55"/>
        <v>0</v>
      </c>
      <c r="AJ118" s="152">
        <f t="shared" si="56"/>
        <v>0</v>
      </c>
      <c r="AK118" s="152">
        <f t="shared" si="57"/>
        <v>0</v>
      </c>
      <c r="AL118" s="263">
        <f t="shared" si="76"/>
        <v>0</v>
      </c>
      <c r="AM118" s="263">
        <f t="shared" si="70"/>
        <v>0</v>
      </c>
      <c r="AN118" s="263">
        <f t="shared" si="77"/>
        <v>0</v>
      </c>
      <c r="AO118" s="251">
        <f t="shared" si="71"/>
        <v>0</v>
      </c>
      <c r="AP118" s="153">
        <f t="shared" si="59"/>
        <v>0</v>
      </c>
      <c r="AQ118" s="153" t="str">
        <f t="shared" si="60"/>
        <v>0</v>
      </c>
      <c r="AR118" s="153" t="str">
        <f t="shared" si="67"/>
        <v>0</v>
      </c>
      <c r="AS118" s="153" t="str">
        <f t="shared" si="68"/>
        <v>0</v>
      </c>
      <c r="AT118" s="247">
        <f t="shared" si="61"/>
        <v>1</v>
      </c>
      <c r="AU118" s="247" t="str">
        <f t="shared" si="62"/>
        <v>Faible</v>
      </c>
      <c r="AV118" s="346" t="str">
        <f t="shared" si="63"/>
        <v>NON</v>
      </c>
      <c r="AW118" s="234" t="str">
        <f>IF(CB118&lt;100,"RISQUE MINIME","RISQUE NON FAIBLE")</f>
        <v>RISQUE MINIME</v>
      </c>
      <c r="AX118" s="231" t="str">
        <f>IF(AO118=0,"NON","OUI")</f>
        <v>NON</v>
      </c>
      <c r="AY118" s="351"/>
      <c r="AZ118" s="352" t="s">
        <v>310</v>
      </c>
      <c r="BA118" s="237" t="str">
        <f>IF(AP118=0,"NON","OUI")</f>
        <v>NON</v>
      </c>
      <c r="BB118" s="351"/>
      <c r="BC118" s="351"/>
      <c r="BD118" s="352" t="s">
        <v>310</v>
      </c>
      <c r="BE118" s="237" t="str">
        <f>IF((AQ118+AR118)=3,"YEUX / INGESTION",IF(AQ118="2","YEUX",IF(AR118="1","INGESTION","NON")))</f>
        <v>NON</v>
      </c>
      <c r="BF118" s="351"/>
      <c r="BG118" s="354" t="s">
        <v>310</v>
      </c>
      <c r="BH118" s="154">
        <f>IF(ISNA(VLOOKUP(L118,CMRCLP,4,FALSE)),0,VLOOKUP(L118,CMRCLP,4))</f>
        <v>0</v>
      </c>
      <c r="BI118" s="154">
        <f>IF(ISNA(VLOOKUP(M118,CMRCLP,4,FALSE)),0,VLOOKUP(M118,CMRCLP,4))</f>
        <v>0</v>
      </c>
      <c r="BJ118" s="154">
        <f>IF(ISNA(VLOOKUP(N118,CMRCLP,4,FALSE)),0,VLOOKUP(N118,CMRCLP,4))</f>
        <v>0</v>
      </c>
      <c r="BK118" s="154">
        <f>IF(ISNA(VLOOKUP(O118,CMRCLP,4,FALSE)),0,VLOOKUP(O118,CMRCLP,4))</f>
        <v>0</v>
      </c>
      <c r="BL118" s="154">
        <f>IF(ISNA(VLOOKUP(L118,DANGERCLP,2,FALSE)),1,VLOOKUP(L118,DANGERCLP,2,FALSE))</f>
        <v>1</v>
      </c>
      <c r="BM118" s="154">
        <f>IF(ISNA(VLOOKUP(M118,DANGERCLP,2,FALSE)),1,VLOOKUP(M118,DANGERCLP,2,FALSE))</f>
        <v>1</v>
      </c>
      <c r="BN118" s="154">
        <f>IF(ISNA(VLOOKUP(N118,DANGERCLP,2,FALSE)),1,VLOOKUP(N118,DANGERCLP,2,FALSE))</f>
        <v>1</v>
      </c>
      <c r="BO118" s="154">
        <f>IF(ISNA(VLOOKUP(O118,DANGERCLP,2,FALSE)),1,VLOOKUP(O118,DANGERCLP,2,FALSE))</f>
        <v>1</v>
      </c>
      <c r="BP118" s="154">
        <f>IF(ISNA(VLOOKUP(P118,VLEPON,2)),1,VLOOKUP(P118,VLEPON,2))</f>
        <v>1</v>
      </c>
      <c r="BQ118" s="155">
        <f>T118/MAXA($T$8:$T$463)</f>
        <v>0</v>
      </c>
      <c r="BR118" s="156">
        <f t="shared" si="79"/>
        <v>11</v>
      </c>
      <c r="BS118" s="156">
        <f t="shared" si="80"/>
        <v>11</v>
      </c>
      <c r="BT118" s="157">
        <f t="shared" si="81"/>
        <v>1</v>
      </c>
      <c r="BU118" s="255">
        <f t="shared" si="58"/>
        <v>1</v>
      </c>
      <c r="BV118" s="252">
        <f>IF(ISNA(VLOOKUP((CONCATENATE(U118,V118)),Fréquencess,3,FALSE)),0,VLOOKUP((CONCATENATE(U118,V118)),Fréquencess,3,FALSE))</f>
        <v>1</v>
      </c>
      <c r="BW118" s="247">
        <f t="shared" si="82"/>
        <v>1</v>
      </c>
      <c r="BX118" s="247">
        <f t="shared" si="64"/>
        <v>1</v>
      </c>
      <c r="BY118" s="247">
        <f>IF(ISNA(VLOOKUP(Q118,score_volatilité,2,FALSE)),0,VLOOKUP(Q118,score_volatilité,2,FALSE))</f>
        <v>1</v>
      </c>
      <c r="BZ118" s="247">
        <f>IF(ISNA(VLOOKUP(X118,score_procédé,2,FALSE)),0,VLOOKUP(X118,score_procédé,2,FALSE))</f>
        <v>0.5</v>
      </c>
      <c r="CA118" s="247">
        <f>IF(ISNA(VLOOKUP(Y118,score_protection,2,FALSE)),0,VLOOKUP(Y118,score_protection,2,FALSE))</f>
        <v>1</v>
      </c>
      <c r="CB118" s="252">
        <f t="shared" si="65"/>
        <v>0.5</v>
      </c>
      <c r="CC118" s="154">
        <f>IF(ISNA(VLOOKUP(L118,DANGERARRETE,10,FALSE)),0,VLOOKUP(L118,DANGERARRETE,10,FALSE))</f>
        <v>0</v>
      </c>
      <c r="CD118" s="154">
        <f>IF(ISNA(VLOOKUP(M118,DANGERARRETE,10,FALSE)),0,VLOOKUP(M118,DANGERARRETE,10,FALSE))</f>
        <v>0</v>
      </c>
      <c r="CE118" s="154">
        <f>IF(ISNA(VLOOKUP(N118,DANGERARRETE,10,FALSE)),0,VLOOKUP(N118,DANGERARRETE,10,FALSE))</f>
        <v>0</v>
      </c>
      <c r="CF118" s="154">
        <f>IF(ISNA(VLOOKUP(O118,DANGERARRETE,10,FALSE)),0,VLOOKUP(O118,DANGERARRETE,10,FALSE))</f>
        <v>0</v>
      </c>
      <c r="CG118" s="154">
        <f t="shared" si="66"/>
        <v>0</v>
      </c>
      <c r="CH118" s="296" t="str">
        <f t="shared" si="69"/>
        <v>NON</v>
      </c>
    </row>
    <row r="119" spans="1:86" s="108" customFormat="1" ht="26.5" customHeight="1" x14ac:dyDescent="0.25">
      <c r="A119" s="77">
        <v>112</v>
      </c>
      <c r="B119" s="105"/>
      <c r="C119" s="105"/>
      <c r="D119" s="106"/>
      <c r="E119" s="106"/>
      <c r="F119" s="107"/>
      <c r="G119" s="114" t="s">
        <v>76</v>
      </c>
      <c r="H119" s="114" t="s">
        <v>76</v>
      </c>
      <c r="I119" s="114" t="s">
        <v>76</v>
      </c>
      <c r="J119" s="114" t="s">
        <v>76</v>
      </c>
      <c r="K119" s="114" t="s">
        <v>9</v>
      </c>
      <c r="L119" s="108" t="s">
        <v>8</v>
      </c>
      <c r="M119" s="108" t="s">
        <v>8</v>
      </c>
      <c r="N119" s="108" t="s">
        <v>8</v>
      </c>
      <c r="O119" s="108" t="s">
        <v>8</v>
      </c>
      <c r="P119" s="225" t="s">
        <v>76</v>
      </c>
      <c r="Q119" s="244" t="s">
        <v>34</v>
      </c>
      <c r="R119" s="259" t="s">
        <v>299</v>
      </c>
      <c r="S119" s="265" t="s">
        <v>300</v>
      </c>
      <c r="T119" s="217">
        <v>0</v>
      </c>
      <c r="U119" s="149" t="s">
        <v>58</v>
      </c>
      <c r="V119" s="149" t="s">
        <v>256</v>
      </c>
      <c r="W119" s="150" t="str">
        <f t="shared" si="78"/>
        <v>&lt; 30 mn</v>
      </c>
      <c r="X119" s="151" t="s">
        <v>31</v>
      </c>
      <c r="Y119" s="229" t="s">
        <v>108</v>
      </c>
      <c r="Z119" s="152">
        <f t="shared" si="46"/>
        <v>0</v>
      </c>
      <c r="AA119" s="152">
        <f t="shared" si="47"/>
        <v>0</v>
      </c>
      <c r="AB119" s="152">
        <f t="shared" si="48"/>
        <v>0</v>
      </c>
      <c r="AC119" s="152">
        <f t="shared" si="49"/>
        <v>0</v>
      </c>
      <c r="AD119" s="152">
        <f t="shared" si="50"/>
        <v>0</v>
      </c>
      <c r="AE119" s="152">
        <f t="shared" si="51"/>
        <v>0</v>
      </c>
      <c r="AF119" s="152">
        <f t="shared" si="52"/>
        <v>0</v>
      </c>
      <c r="AG119" s="152">
        <f t="shared" si="53"/>
        <v>0</v>
      </c>
      <c r="AH119" s="152">
        <f t="shared" si="54"/>
        <v>0</v>
      </c>
      <c r="AI119" s="152">
        <f t="shared" si="55"/>
        <v>0</v>
      </c>
      <c r="AJ119" s="152">
        <f t="shared" si="56"/>
        <v>0</v>
      </c>
      <c r="AK119" s="152">
        <f t="shared" si="57"/>
        <v>0</v>
      </c>
      <c r="AL119" s="263">
        <f t="shared" si="76"/>
        <v>0</v>
      </c>
      <c r="AM119" s="263">
        <f t="shared" si="70"/>
        <v>0</v>
      </c>
      <c r="AN119" s="263">
        <f t="shared" si="77"/>
        <v>0</v>
      </c>
      <c r="AO119" s="251">
        <f t="shared" si="71"/>
        <v>0</v>
      </c>
      <c r="AP119" s="153">
        <f t="shared" si="59"/>
        <v>0</v>
      </c>
      <c r="AQ119" s="153" t="str">
        <f t="shared" si="60"/>
        <v>0</v>
      </c>
      <c r="AR119" s="153" t="str">
        <f t="shared" si="67"/>
        <v>0</v>
      </c>
      <c r="AS119" s="153" t="str">
        <f t="shared" si="68"/>
        <v>0</v>
      </c>
      <c r="AT119" s="247">
        <f t="shared" si="61"/>
        <v>1</v>
      </c>
      <c r="AU119" s="247" t="str">
        <f t="shared" si="62"/>
        <v>Faible</v>
      </c>
      <c r="AV119" s="346" t="str">
        <f t="shared" si="63"/>
        <v>NON</v>
      </c>
      <c r="AW119" s="234" t="str">
        <f>IF(CB119&lt;100,"RISQUE MINIME","RISQUE NON FAIBLE")</f>
        <v>RISQUE MINIME</v>
      </c>
      <c r="AX119" s="231" t="str">
        <f>IF(AO119=0,"NON","OUI")</f>
        <v>NON</v>
      </c>
      <c r="AY119" s="351"/>
      <c r="AZ119" s="352" t="s">
        <v>310</v>
      </c>
      <c r="BA119" s="237" t="str">
        <f>IF(AP119=0,"NON","OUI")</f>
        <v>NON</v>
      </c>
      <c r="BB119" s="351"/>
      <c r="BC119" s="351"/>
      <c r="BD119" s="352" t="s">
        <v>310</v>
      </c>
      <c r="BE119" s="237" t="str">
        <f>IF((AQ119+AR119)=3,"YEUX / INGESTION",IF(AQ119="2","YEUX",IF(AR119="1","INGESTION","NON")))</f>
        <v>NON</v>
      </c>
      <c r="BF119" s="351"/>
      <c r="BG119" s="354" t="s">
        <v>310</v>
      </c>
      <c r="BH119" s="154">
        <f>IF(ISNA(VLOOKUP(L119,CMRCLP,4,FALSE)),0,VLOOKUP(L119,CMRCLP,4))</f>
        <v>0</v>
      </c>
      <c r="BI119" s="154">
        <f>IF(ISNA(VLOOKUP(M119,CMRCLP,4,FALSE)),0,VLOOKUP(M119,CMRCLP,4))</f>
        <v>0</v>
      </c>
      <c r="BJ119" s="154">
        <f>IF(ISNA(VLOOKUP(N119,CMRCLP,4,FALSE)),0,VLOOKUP(N119,CMRCLP,4))</f>
        <v>0</v>
      </c>
      <c r="BK119" s="154">
        <f>IF(ISNA(VLOOKUP(O119,CMRCLP,4,FALSE)),0,VLOOKUP(O119,CMRCLP,4))</f>
        <v>0</v>
      </c>
      <c r="BL119" s="154">
        <f>IF(ISNA(VLOOKUP(L119,DANGERCLP,2,FALSE)),1,VLOOKUP(L119,DANGERCLP,2,FALSE))</f>
        <v>1</v>
      </c>
      <c r="BM119" s="154">
        <f>IF(ISNA(VLOOKUP(M119,DANGERCLP,2,FALSE)),1,VLOOKUP(M119,DANGERCLP,2,FALSE))</f>
        <v>1</v>
      </c>
      <c r="BN119" s="154">
        <f>IF(ISNA(VLOOKUP(N119,DANGERCLP,2,FALSE)),1,VLOOKUP(N119,DANGERCLP,2,FALSE))</f>
        <v>1</v>
      </c>
      <c r="BO119" s="154">
        <f>IF(ISNA(VLOOKUP(O119,DANGERCLP,2,FALSE)),1,VLOOKUP(O119,DANGERCLP,2,FALSE))</f>
        <v>1</v>
      </c>
      <c r="BP119" s="154">
        <f>IF(ISNA(VLOOKUP(P119,VLEPON,2)),1,VLOOKUP(P119,VLEPON,2))</f>
        <v>1</v>
      </c>
      <c r="BQ119" s="155">
        <f>T119/MAXA($T$8:$T$463)</f>
        <v>0</v>
      </c>
      <c r="BR119" s="156">
        <f t="shared" si="79"/>
        <v>11</v>
      </c>
      <c r="BS119" s="156">
        <f t="shared" si="80"/>
        <v>11</v>
      </c>
      <c r="BT119" s="157">
        <f t="shared" si="81"/>
        <v>1</v>
      </c>
      <c r="BU119" s="255">
        <f t="shared" si="58"/>
        <v>1</v>
      </c>
      <c r="BV119" s="252">
        <f>IF(ISNA(VLOOKUP((CONCATENATE(U119,V119)),Fréquencess,3,FALSE)),0,VLOOKUP((CONCATENATE(U119,V119)),Fréquencess,3,FALSE))</f>
        <v>1</v>
      </c>
      <c r="BW119" s="247">
        <f t="shared" si="82"/>
        <v>1</v>
      </c>
      <c r="BX119" s="247">
        <f t="shared" si="64"/>
        <v>1</v>
      </c>
      <c r="BY119" s="247">
        <f>IF(ISNA(VLOOKUP(Q119,score_volatilité,2,FALSE)),0,VLOOKUP(Q119,score_volatilité,2,FALSE))</f>
        <v>1</v>
      </c>
      <c r="BZ119" s="247">
        <f>IF(ISNA(VLOOKUP(X119,score_procédé,2,FALSE)),0,VLOOKUP(X119,score_procédé,2,FALSE))</f>
        <v>0.5</v>
      </c>
      <c r="CA119" s="247">
        <f>IF(ISNA(VLOOKUP(Y119,score_protection,2,FALSE)),0,VLOOKUP(Y119,score_protection,2,FALSE))</f>
        <v>1</v>
      </c>
      <c r="CB119" s="252">
        <f t="shared" si="65"/>
        <v>0.5</v>
      </c>
      <c r="CC119" s="154">
        <f>IF(ISNA(VLOOKUP(L119,DANGERARRETE,10,FALSE)),0,VLOOKUP(L119,DANGERARRETE,10,FALSE))</f>
        <v>0</v>
      </c>
      <c r="CD119" s="154">
        <f>IF(ISNA(VLOOKUP(M119,DANGERARRETE,10,FALSE)),0,VLOOKUP(M119,DANGERARRETE,10,FALSE))</f>
        <v>0</v>
      </c>
      <c r="CE119" s="154">
        <f>IF(ISNA(VLOOKUP(N119,DANGERARRETE,10,FALSE)),0,VLOOKUP(N119,DANGERARRETE,10,FALSE))</f>
        <v>0</v>
      </c>
      <c r="CF119" s="154">
        <f>IF(ISNA(VLOOKUP(O119,DANGERARRETE,10,FALSE)),0,VLOOKUP(O119,DANGERARRETE,10,FALSE))</f>
        <v>0</v>
      </c>
      <c r="CG119" s="154">
        <f t="shared" si="66"/>
        <v>0</v>
      </c>
      <c r="CH119" s="296" t="str">
        <f t="shared" si="69"/>
        <v>NON</v>
      </c>
    </row>
    <row r="120" spans="1:86" s="108" customFormat="1" ht="26.5" customHeight="1" x14ac:dyDescent="0.25">
      <c r="A120" s="77">
        <v>113</v>
      </c>
      <c r="B120" s="105"/>
      <c r="C120" s="105"/>
      <c r="D120" s="106"/>
      <c r="E120" s="106"/>
      <c r="F120" s="107"/>
      <c r="G120" s="114" t="s">
        <v>76</v>
      </c>
      <c r="H120" s="114" t="s">
        <v>76</v>
      </c>
      <c r="I120" s="114" t="s">
        <v>76</v>
      </c>
      <c r="J120" s="114" t="s">
        <v>76</v>
      </c>
      <c r="K120" s="114" t="s">
        <v>9</v>
      </c>
      <c r="L120" s="108" t="s">
        <v>8</v>
      </c>
      <c r="M120" s="108" t="s">
        <v>8</v>
      </c>
      <c r="N120" s="108" t="s">
        <v>8</v>
      </c>
      <c r="O120" s="108" t="s">
        <v>8</v>
      </c>
      <c r="P120" s="225" t="s">
        <v>76</v>
      </c>
      <c r="Q120" s="244" t="s">
        <v>34</v>
      </c>
      <c r="R120" s="259" t="s">
        <v>299</v>
      </c>
      <c r="S120" s="265" t="s">
        <v>300</v>
      </c>
      <c r="T120" s="217">
        <v>0</v>
      </c>
      <c r="U120" s="149" t="s">
        <v>58</v>
      </c>
      <c r="V120" s="149" t="s">
        <v>256</v>
      </c>
      <c r="W120" s="150" t="str">
        <f t="shared" si="78"/>
        <v>&lt; 30 mn</v>
      </c>
      <c r="X120" s="151" t="s">
        <v>31</v>
      </c>
      <c r="Y120" s="229" t="s">
        <v>108</v>
      </c>
      <c r="Z120" s="152">
        <f t="shared" si="46"/>
        <v>0</v>
      </c>
      <c r="AA120" s="152">
        <f t="shared" si="47"/>
        <v>0</v>
      </c>
      <c r="AB120" s="152">
        <f t="shared" si="48"/>
        <v>0</v>
      </c>
      <c r="AC120" s="152">
        <f t="shared" si="49"/>
        <v>0</v>
      </c>
      <c r="AD120" s="152">
        <f t="shared" si="50"/>
        <v>0</v>
      </c>
      <c r="AE120" s="152">
        <f t="shared" si="51"/>
        <v>0</v>
      </c>
      <c r="AF120" s="152">
        <f t="shared" si="52"/>
        <v>0</v>
      </c>
      <c r="AG120" s="152">
        <f t="shared" si="53"/>
        <v>0</v>
      </c>
      <c r="AH120" s="152">
        <f t="shared" si="54"/>
        <v>0</v>
      </c>
      <c r="AI120" s="152">
        <f t="shared" si="55"/>
        <v>0</v>
      </c>
      <c r="AJ120" s="152">
        <f t="shared" si="56"/>
        <v>0</v>
      </c>
      <c r="AK120" s="152">
        <f t="shared" si="57"/>
        <v>0</v>
      </c>
      <c r="AL120" s="263">
        <f t="shared" si="76"/>
        <v>0</v>
      </c>
      <c r="AM120" s="263">
        <f t="shared" si="70"/>
        <v>0</v>
      </c>
      <c r="AN120" s="263">
        <f t="shared" si="77"/>
        <v>0</v>
      </c>
      <c r="AO120" s="251">
        <f t="shared" si="71"/>
        <v>0</v>
      </c>
      <c r="AP120" s="153">
        <f t="shared" si="59"/>
        <v>0</v>
      </c>
      <c r="AQ120" s="153" t="str">
        <f t="shared" si="60"/>
        <v>0</v>
      </c>
      <c r="AR120" s="153" t="str">
        <f t="shared" si="67"/>
        <v>0</v>
      </c>
      <c r="AS120" s="153" t="str">
        <f t="shared" si="68"/>
        <v>0</v>
      </c>
      <c r="AT120" s="247">
        <f t="shared" si="61"/>
        <v>1</v>
      </c>
      <c r="AU120" s="247" t="str">
        <f t="shared" si="62"/>
        <v>Faible</v>
      </c>
      <c r="AV120" s="346" t="str">
        <f t="shared" si="63"/>
        <v>NON</v>
      </c>
      <c r="AW120" s="234" t="str">
        <f>IF(CB120&lt;100,"RISQUE MINIME","RISQUE NON FAIBLE")</f>
        <v>RISQUE MINIME</v>
      </c>
      <c r="AX120" s="231" t="str">
        <f>IF(AO120=0,"NON","OUI")</f>
        <v>NON</v>
      </c>
      <c r="AY120" s="351"/>
      <c r="AZ120" s="352" t="s">
        <v>310</v>
      </c>
      <c r="BA120" s="237" t="str">
        <f>IF(AP120=0,"NON","OUI")</f>
        <v>NON</v>
      </c>
      <c r="BB120" s="351"/>
      <c r="BC120" s="351"/>
      <c r="BD120" s="352" t="s">
        <v>310</v>
      </c>
      <c r="BE120" s="237" t="str">
        <f>IF((AQ120+AR120)=3,"YEUX / INGESTION",IF(AQ120="2","YEUX",IF(AR120="1","INGESTION","NON")))</f>
        <v>NON</v>
      </c>
      <c r="BF120" s="351"/>
      <c r="BG120" s="354" t="s">
        <v>310</v>
      </c>
      <c r="BH120" s="154">
        <f>IF(ISNA(VLOOKUP(L120,CMRCLP,4,FALSE)),0,VLOOKUP(L120,CMRCLP,4))</f>
        <v>0</v>
      </c>
      <c r="BI120" s="154">
        <f>IF(ISNA(VLOOKUP(M120,CMRCLP,4,FALSE)),0,VLOOKUP(M120,CMRCLP,4))</f>
        <v>0</v>
      </c>
      <c r="BJ120" s="154">
        <f>IF(ISNA(VLOOKUP(N120,CMRCLP,4,FALSE)),0,VLOOKUP(N120,CMRCLP,4))</f>
        <v>0</v>
      </c>
      <c r="BK120" s="154">
        <f>IF(ISNA(VLOOKUP(O120,CMRCLP,4,FALSE)),0,VLOOKUP(O120,CMRCLP,4))</f>
        <v>0</v>
      </c>
      <c r="BL120" s="154">
        <f>IF(ISNA(VLOOKUP(L120,DANGERCLP,2,FALSE)),1,VLOOKUP(L120,DANGERCLP,2,FALSE))</f>
        <v>1</v>
      </c>
      <c r="BM120" s="154">
        <f>IF(ISNA(VLOOKUP(M120,DANGERCLP,2,FALSE)),1,VLOOKUP(M120,DANGERCLP,2,FALSE))</f>
        <v>1</v>
      </c>
      <c r="BN120" s="154">
        <f>IF(ISNA(VLOOKUP(N120,DANGERCLP,2,FALSE)),1,VLOOKUP(N120,DANGERCLP,2,FALSE))</f>
        <v>1</v>
      </c>
      <c r="BO120" s="154">
        <f>IF(ISNA(VLOOKUP(O120,DANGERCLP,2,FALSE)),1,VLOOKUP(O120,DANGERCLP,2,FALSE))</f>
        <v>1</v>
      </c>
      <c r="BP120" s="154">
        <f>IF(ISNA(VLOOKUP(P120,VLEPON,2)),1,VLOOKUP(P120,VLEPON,2))</f>
        <v>1</v>
      </c>
      <c r="BQ120" s="155">
        <f>T120/MAXA($T$8:$T$463)</f>
        <v>0</v>
      </c>
      <c r="BR120" s="156">
        <f t="shared" si="79"/>
        <v>11</v>
      </c>
      <c r="BS120" s="156">
        <f t="shared" si="80"/>
        <v>11</v>
      </c>
      <c r="BT120" s="157">
        <f t="shared" si="81"/>
        <v>1</v>
      </c>
      <c r="BU120" s="255">
        <f t="shared" si="58"/>
        <v>1</v>
      </c>
      <c r="BV120" s="252">
        <f>IF(ISNA(VLOOKUP((CONCATENATE(U120,V120)),Fréquencess,3,FALSE)),0,VLOOKUP((CONCATENATE(U120,V120)),Fréquencess,3,FALSE))</f>
        <v>1</v>
      </c>
      <c r="BW120" s="247">
        <f t="shared" si="82"/>
        <v>1</v>
      </c>
      <c r="BX120" s="247">
        <f t="shared" si="64"/>
        <v>1</v>
      </c>
      <c r="BY120" s="247">
        <f>IF(ISNA(VLOOKUP(Q120,score_volatilité,2,FALSE)),0,VLOOKUP(Q120,score_volatilité,2,FALSE))</f>
        <v>1</v>
      </c>
      <c r="BZ120" s="247">
        <f>IF(ISNA(VLOOKUP(X120,score_procédé,2,FALSE)),0,VLOOKUP(X120,score_procédé,2,FALSE))</f>
        <v>0.5</v>
      </c>
      <c r="CA120" s="247">
        <f>IF(ISNA(VLOOKUP(Y120,score_protection,2,FALSE)),0,VLOOKUP(Y120,score_protection,2,FALSE))</f>
        <v>1</v>
      </c>
      <c r="CB120" s="252">
        <f t="shared" si="65"/>
        <v>0.5</v>
      </c>
      <c r="CC120" s="154">
        <f>IF(ISNA(VLOOKUP(L120,DANGERARRETE,10,FALSE)),0,VLOOKUP(L120,DANGERARRETE,10,FALSE))</f>
        <v>0</v>
      </c>
      <c r="CD120" s="154">
        <f>IF(ISNA(VLOOKUP(M120,DANGERARRETE,10,FALSE)),0,VLOOKUP(M120,DANGERARRETE,10,FALSE))</f>
        <v>0</v>
      </c>
      <c r="CE120" s="154">
        <f>IF(ISNA(VLOOKUP(N120,DANGERARRETE,10,FALSE)),0,VLOOKUP(N120,DANGERARRETE,10,FALSE))</f>
        <v>0</v>
      </c>
      <c r="CF120" s="154">
        <f>IF(ISNA(VLOOKUP(O120,DANGERARRETE,10,FALSE)),0,VLOOKUP(O120,DANGERARRETE,10,FALSE))</f>
        <v>0</v>
      </c>
      <c r="CG120" s="154">
        <f t="shared" si="66"/>
        <v>0</v>
      </c>
      <c r="CH120" s="296" t="str">
        <f t="shared" si="69"/>
        <v>NON</v>
      </c>
    </row>
    <row r="121" spans="1:86" s="108" customFormat="1" ht="26.5" customHeight="1" x14ac:dyDescent="0.25">
      <c r="A121" s="77">
        <v>114</v>
      </c>
      <c r="B121" s="105"/>
      <c r="C121" s="105"/>
      <c r="D121" s="106"/>
      <c r="E121" s="106"/>
      <c r="F121" s="107"/>
      <c r="G121" s="114" t="s">
        <v>76</v>
      </c>
      <c r="H121" s="114" t="s">
        <v>76</v>
      </c>
      <c r="I121" s="114" t="s">
        <v>76</v>
      </c>
      <c r="J121" s="114" t="s">
        <v>76</v>
      </c>
      <c r="K121" s="114" t="s">
        <v>9</v>
      </c>
      <c r="L121" s="108" t="s">
        <v>8</v>
      </c>
      <c r="M121" s="108" t="s">
        <v>8</v>
      </c>
      <c r="N121" s="108" t="s">
        <v>8</v>
      </c>
      <c r="O121" s="108" t="s">
        <v>8</v>
      </c>
      <c r="P121" s="225" t="s">
        <v>76</v>
      </c>
      <c r="Q121" s="244" t="s">
        <v>34</v>
      </c>
      <c r="R121" s="259" t="s">
        <v>299</v>
      </c>
      <c r="S121" s="265" t="s">
        <v>300</v>
      </c>
      <c r="T121" s="217">
        <v>0</v>
      </c>
      <c r="U121" s="149" t="s">
        <v>58</v>
      </c>
      <c r="V121" s="149" t="s">
        <v>256</v>
      </c>
      <c r="W121" s="150" t="str">
        <f t="shared" si="78"/>
        <v>&lt; 30 mn</v>
      </c>
      <c r="X121" s="151" t="s">
        <v>31</v>
      </c>
      <c r="Y121" s="229" t="s">
        <v>108</v>
      </c>
      <c r="Z121" s="152">
        <f t="shared" si="46"/>
        <v>0</v>
      </c>
      <c r="AA121" s="152">
        <f t="shared" si="47"/>
        <v>0</v>
      </c>
      <c r="AB121" s="152">
        <f t="shared" si="48"/>
        <v>0</v>
      </c>
      <c r="AC121" s="152">
        <f t="shared" si="49"/>
        <v>0</v>
      </c>
      <c r="AD121" s="152">
        <f t="shared" si="50"/>
        <v>0</v>
      </c>
      <c r="AE121" s="152">
        <f t="shared" si="51"/>
        <v>0</v>
      </c>
      <c r="AF121" s="152">
        <f t="shared" si="52"/>
        <v>0</v>
      </c>
      <c r="AG121" s="152">
        <f t="shared" si="53"/>
        <v>0</v>
      </c>
      <c r="AH121" s="152">
        <f t="shared" si="54"/>
        <v>0</v>
      </c>
      <c r="AI121" s="152">
        <f t="shared" si="55"/>
        <v>0</v>
      </c>
      <c r="AJ121" s="152">
        <f t="shared" si="56"/>
        <v>0</v>
      </c>
      <c r="AK121" s="152">
        <f t="shared" si="57"/>
        <v>0</v>
      </c>
      <c r="AL121" s="263">
        <f t="shared" si="76"/>
        <v>0</v>
      </c>
      <c r="AM121" s="263">
        <f t="shared" si="70"/>
        <v>0</v>
      </c>
      <c r="AN121" s="263">
        <f t="shared" si="77"/>
        <v>0</v>
      </c>
      <c r="AO121" s="251">
        <f t="shared" si="71"/>
        <v>0</v>
      </c>
      <c r="AP121" s="153">
        <f t="shared" si="59"/>
        <v>0</v>
      </c>
      <c r="AQ121" s="153" t="str">
        <f t="shared" si="60"/>
        <v>0</v>
      </c>
      <c r="AR121" s="153" t="str">
        <f t="shared" si="67"/>
        <v>0</v>
      </c>
      <c r="AS121" s="153" t="str">
        <f t="shared" si="68"/>
        <v>0</v>
      </c>
      <c r="AT121" s="247">
        <f t="shared" si="61"/>
        <v>1</v>
      </c>
      <c r="AU121" s="247" t="str">
        <f t="shared" si="62"/>
        <v>Faible</v>
      </c>
      <c r="AV121" s="346" t="str">
        <f t="shared" si="63"/>
        <v>NON</v>
      </c>
      <c r="AW121" s="234" t="str">
        <f>IF(CB121&lt;100,"RISQUE MINIME","RISQUE NON FAIBLE")</f>
        <v>RISQUE MINIME</v>
      </c>
      <c r="AX121" s="231" t="str">
        <f>IF(AO121=0,"NON","OUI")</f>
        <v>NON</v>
      </c>
      <c r="AY121" s="351"/>
      <c r="AZ121" s="352" t="s">
        <v>310</v>
      </c>
      <c r="BA121" s="237" t="str">
        <f>IF(AP121=0,"NON","OUI")</f>
        <v>NON</v>
      </c>
      <c r="BB121" s="351"/>
      <c r="BC121" s="351"/>
      <c r="BD121" s="352" t="s">
        <v>310</v>
      </c>
      <c r="BE121" s="237" t="str">
        <f>IF((AQ121+AR121)=3,"YEUX / INGESTION",IF(AQ121="2","YEUX",IF(AR121="1","INGESTION","NON")))</f>
        <v>NON</v>
      </c>
      <c r="BF121" s="351"/>
      <c r="BG121" s="354" t="s">
        <v>310</v>
      </c>
      <c r="BH121" s="154">
        <f>IF(ISNA(VLOOKUP(L121,CMRCLP,4,FALSE)),0,VLOOKUP(L121,CMRCLP,4))</f>
        <v>0</v>
      </c>
      <c r="BI121" s="154">
        <f>IF(ISNA(VLOOKUP(M121,CMRCLP,4,FALSE)),0,VLOOKUP(M121,CMRCLP,4))</f>
        <v>0</v>
      </c>
      <c r="BJ121" s="154">
        <f>IF(ISNA(VLOOKUP(N121,CMRCLP,4,FALSE)),0,VLOOKUP(N121,CMRCLP,4))</f>
        <v>0</v>
      </c>
      <c r="BK121" s="154">
        <f>IF(ISNA(VLOOKUP(O121,CMRCLP,4,FALSE)),0,VLOOKUP(O121,CMRCLP,4))</f>
        <v>0</v>
      </c>
      <c r="BL121" s="154">
        <f>IF(ISNA(VLOOKUP(L121,DANGERCLP,2,FALSE)),1,VLOOKUP(L121,DANGERCLP,2,FALSE))</f>
        <v>1</v>
      </c>
      <c r="BM121" s="154">
        <f>IF(ISNA(VLOOKUP(M121,DANGERCLP,2,FALSE)),1,VLOOKUP(M121,DANGERCLP,2,FALSE))</f>
        <v>1</v>
      </c>
      <c r="BN121" s="154">
        <f>IF(ISNA(VLOOKUP(N121,DANGERCLP,2,FALSE)),1,VLOOKUP(N121,DANGERCLP,2,FALSE))</f>
        <v>1</v>
      </c>
      <c r="BO121" s="154">
        <f>IF(ISNA(VLOOKUP(O121,DANGERCLP,2,FALSE)),1,VLOOKUP(O121,DANGERCLP,2,FALSE))</f>
        <v>1</v>
      </c>
      <c r="BP121" s="154">
        <f>IF(ISNA(VLOOKUP(P121,VLEPON,2)),1,VLOOKUP(P121,VLEPON,2))</f>
        <v>1</v>
      </c>
      <c r="BQ121" s="155">
        <f>T121/MAXA($T$8:$T$463)</f>
        <v>0</v>
      </c>
      <c r="BR121" s="156">
        <f t="shared" si="79"/>
        <v>11</v>
      </c>
      <c r="BS121" s="156">
        <f t="shared" si="80"/>
        <v>11</v>
      </c>
      <c r="BT121" s="157">
        <f t="shared" si="81"/>
        <v>1</v>
      </c>
      <c r="BU121" s="255">
        <f t="shared" si="58"/>
        <v>1</v>
      </c>
      <c r="BV121" s="252">
        <f>IF(ISNA(VLOOKUP((CONCATENATE(U121,V121)),Fréquencess,3,FALSE)),0,VLOOKUP((CONCATENATE(U121,V121)),Fréquencess,3,FALSE))</f>
        <v>1</v>
      </c>
      <c r="BW121" s="247">
        <f t="shared" si="82"/>
        <v>1</v>
      </c>
      <c r="BX121" s="247">
        <f t="shared" si="64"/>
        <v>1</v>
      </c>
      <c r="BY121" s="247">
        <f>IF(ISNA(VLOOKUP(Q121,score_volatilité,2,FALSE)),0,VLOOKUP(Q121,score_volatilité,2,FALSE))</f>
        <v>1</v>
      </c>
      <c r="BZ121" s="247">
        <f>IF(ISNA(VLOOKUP(X121,score_procédé,2,FALSE)),0,VLOOKUP(X121,score_procédé,2,FALSE))</f>
        <v>0.5</v>
      </c>
      <c r="CA121" s="247">
        <f>IF(ISNA(VLOOKUP(Y121,score_protection,2,FALSE)),0,VLOOKUP(Y121,score_protection,2,FALSE))</f>
        <v>1</v>
      </c>
      <c r="CB121" s="252">
        <f t="shared" si="65"/>
        <v>0.5</v>
      </c>
      <c r="CC121" s="154">
        <f>IF(ISNA(VLOOKUP(L121,DANGERARRETE,10,FALSE)),0,VLOOKUP(L121,DANGERARRETE,10,FALSE))</f>
        <v>0</v>
      </c>
      <c r="CD121" s="154">
        <f>IF(ISNA(VLOOKUP(M121,DANGERARRETE,10,FALSE)),0,VLOOKUP(M121,DANGERARRETE,10,FALSE))</f>
        <v>0</v>
      </c>
      <c r="CE121" s="154">
        <f>IF(ISNA(VLOOKUP(N121,DANGERARRETE,10,FALSE)),0,VLOOKUP(N121,DANGERARRETE,10,FALSE))</f>
        <v>0</v>
      </c>
      <c r="CF121" s="154">
        <f>IF(ISNA(VLOOKUP(O121,DANGERARRETE,10,FALSE)),0,VLOOKUP(O121,DANGERARRETE,10,FALSE))</f>
        <v>0</v>
      </c>
      <c r="CG121" s="154">
        <f t="shared" si="66"/>
        <v>0</v>
      </c>
      <c r="CH121" s="296" t="str">
        <f t="shared" si="69"/>
        <v>NON</v>
      </c>
    </row>
    <row r="122" spans="1:86" s="108" customFormat="1" ht="26.5" customHeight="1" x14ac:dyDescent="0.25">
      <c r="A122" s="77">
        <v>115</v>
      </c>
      <c r="B122" s="105"/>
      <c r="C122" s="105"/>
      <c r="D122" s="106"/>
      <c r="E122" s="106"/>
      <c r="F122" s="107"/>
      <c r="G122" s="114" t="s">
        <v>76</v>
      </c>
      <c r="H122" s="114" t="s">
        <v>76</v>
      </c>
      <c r="I122" s="114" t="s">
        <v>76</v>
      </c>
      <c r="J122" s="114" t="s">
        <v>76</v>
      </c>
      <c r="K122" s="114" t="s">
        <v>9</v>
      </c>
      <c r="L122" s="108" t="s">
        <v>8</v>
      </c>
      <c r="M122" s="108" t="s">
        <v>8</v>
      </c>
      <c r="N122" s="108" t="s">
        <v>8</v>
      </c>
      <c r="O122" s="108" t="s">
        <v>8</v>
      </c>
      <c r="P122" s="225" t="s">
        <v>76</v>
      </c>
      <c r="Q122" s="244" t="s">
        <v>34</v>
      </c>
      <c r="R122" s="259" t="s">
        <v>299</v>
      </c>
      <c r="S122" s="265" t="s">
        <v>300</v>
      </c>
      <c r="T122" s="217">
        <v>0</v>
      </c>
      <c r="U122" s="149" t="s">
        <v>58</v>
      </c>
      <c r="V122" s="149" t="s">
        <v>256</v>
      </c>
      <c r="W122" s="150" t="str">
        <f t="shared" si="78"/>
        <v>&lt; 30 mn</v>
      </c>
      <c r="X122" s="151" t="s">
        <v>31</v>
      </c>
      <c r="Y122" s="229" t="s">
        <v>108</v>
      </c>
      <c r="Z122" s="152">
        <f t="shared" si="46"/>
        <v>0</v>
      </c>
      <c r="AA122" s="152">
        <f t="shared" si="47"/>
        <v>0</v>
      </c>
      <c r="AB122" s="152">
        <f t="shared" si="48"/>
        <v>0</v>
      </c>
      <c r="AC122" s="152">
        <f t="shared" si="49"/>
        <v>0</v>
      </c>
      <c r="AD122" s="152">
        <f t="shared" si="50"/>
        <v>0</v>
      </c>
      <c r="AE122" s="152">
        <f t="shared" si="51"/>
        <v>0</v>
      </c>
      <c r="AF122" s="152">
        <f t="shared" si="52"/>
        <v>0</v>
      </c>
      <c r="AG122" s="152">
        <f t="shared" si="53"/>
        <v>0</v>
      </c>
      <c r="AH122" s="152">
        <f t="shared" si="54"/>
        <v>0</v>
      </c>
      <c r="AI122" s="152">
        <f t="shared" si="55"/>
        <v>0</v>
      </c>
      <c r="AJ122" s="152">
        <f t="shared" si="56"/>
        <v>0</v>
      </c>
      <c r="AK122" s="152">
        <f t="shared" si="57"/>
        <v>0</v>
      </c>
      <c r="AL122" s="263">
        <f t="shared" si="76"/>
        <v>0</v>
      </c>
      <c r="AM122" s="263">
        <f t="shared" si="70"/>
        <v>0</v>
      </c>
      <c r="AN122" s="263">
        <f t="shared" si="77"/>
        <v>0</v>
      </c>
      <c r="AO122" s="251">
        <f t="shared" si="71"/>
        <v>0</v>
      </c>
      <c r="AP122" s="153">
        <f t="shared" si="59"/>
        <v>0</v>
      </c>
      <c r="AQ122" s="153" t="str">
        <f t="shared" si="60"/>
        <v>0</v>
      </c>
      <c r="AR122" s="153" t="str">
        <f t="shared" si="67"/>
        <v>0</v>
      </c>
      <c r="AS122" s="153" t="str">
        <f t="shared" si="68"/>
        <v>0</v>
      </c>
      <c r="AT122" s="247">
        <f t="shared" si="61"/>
        <v>1</v>
      </c>
      <c r="AU122" s="247" t="str">
        <f t="shared" si="62"/>
        <v>Faible</v>
      </c>
      <c r="AV122" s="346" t="str">
        <f t="shared" si="63"/>
        <v>NON</v>
      </c>
      <c r="AW122" s="234" t="str">
        <f>IF(CB122&lt;100,"RISQUE MINIME","RISQUE NON FAIBLE")</f>
        <v>RISQUE MINIME</v>
      </c>
      <c r="AX122" s="231" t="str">
        <f>IF(AO122=0,"NON","OUI")</f>
        <v>NON</v>
      </c>
      <c r="AY122" s="351"/>
      <c r="AZ122" s="352" t="s">
        <v>310</v>
      </c>
      <c r="BA122" s="237" t="str">
        <f>IF(AP122=0,"NON","OUI")</f>
        <v>NON</v>
      </c>
      <c r="BB122" s="351"/>
      <c r="BC122" s="351"/>
      <c r="BD122" s="352" t="s">
        <v>310</v>
      </c>
      <c r="BE122" s="237" t="str">
        <f>IF((AQ122+AR122)=3,"YEUX / INGESTION",IF(AQ122="2","YEUX",IF(AR122="1","INGESTION","NON")))</f>
        <v>NON</v>
      </c>
      <c r="BF122" s="351"/>
      <c r="BG122" s="354" t="s">
        <v>310</v>
      </c>
      <c r="BH122" s="154">
        <f>IF(ISNA(VLOOKUP(L122,CMRCLP,4,FALSE)),0,VLOOKUP(L122,CMRCLP,4))</f>
        <v>0</v>
      </c>
      <c r="BI122" s="154">
        <f>IF(ISNA(VLOOKUP(M122,CMRCLP,4,FALSE)),0,VLOOKUP(M122,CMRCLP,4))</f>
        <v>0</v>
      </c>
      <c r="BJ122" s="154">
        <f>IF(ISNA(VLOOKUP(N122,CMRCLP,4,FALSE)),0,VLOOKUP(N122,CMRCLP,4))</f>
        <v>0</v>
      </c>
      <c r="BK122" s="154">
        <f>IF(ISNA(VLOOKUP(O122,CMRCLP,4,FALSE)),0,VLOOKUP(O122,CMRCLP,4))</f>
        <v>0</v>
      </c>
      <c r="BL122" s="154">
        <f>IF(ISNA(VLOOKUP(L122,DANGERCLP,2,FALSE)),1,VLOOKUP(L122,DANGERCLP,2,FALSE))</f>
        <v>1</v>
      </c>
      <c r="BM122" s="154">
        <f>IF(ISNA(VLOOKUP(M122,DANGERCLP,2,FALSE)),1,VLOOKUP(M122,DANGERCLP,2,FALSE))</f>
        <v>1</v>
      </c>
      <c r="BN122" s="154">
        <f>IF(ISNA(VLOOKUP(N122,DANGERCLP,2,FALSE)),1,VLOOKUP(N122,DANGERCLP,2,FALSE))</f>
        <v>1</v>
      </c>
      <c r="BO122" s="154">
        <f>IF(ISNA(VLOOKUP(O122,DANGERCLP,2,FALSE)),1,VLOOKUP(O122,DANGERCLP,2,FALSE))</f>
        <v>1</v>
      </c>
      <c r="BP122" s="154">
        <f>IF(ISNA(VLOOKUP(P122,VLEPON,2)),1,VLOOKUP(P122,VLEPON,2))</f>
        <v>1</v>
      </c>
      <c r="BQ122" s="155">
        <f>T122/MAXA($T$8:$T$463)</f>
        <v>0</v>
      </c>
      <c r="BR122" s="156">
        <f t="shared" si="79"/>
        <v>11</v>
      </c>
      <c r="BS122" s="156">
        <f t="shared" si="80"/>
        <v>11</v>
      </c>
      <c r="BT122" s="157">
        <f t="shared" si="81"/>
        <v>1</v>
      </c>
      <c r="BU122" s="255">
        <f t="shared" si="58"/>
        <v>1</v>
      </c>
      <c r="BV122" s="252">
        <f>IF(ISNA(VLOOKUP((CONCATENATE(U122,V122)),Fréquencess,3,FALSE)),0,VLOOKUP((CONCATENATE(U122,V122)),Fréquencess,3,FALSE))</f>
        <v>1</v>
      </c>
      <c r="BW122" s="247">
        <f t="shared" si="82"/>
        <v>1</v>
      </c>
      <c r="BX122" s="247">
        <f t="shared" si="64"/>
        <v>1</v>
      </c>
      <c r="BY122" s="247">
        <f>IF(ISNA(VLOOKUP(Q122,score_volatilité,2,FALSE)),0,VLOOKUP(Q122,score_volatilité,2,FALSE))</f>
        <v>1</v>
      </c>
      <c r="BZ122" s="247">
        <f>IF(ISNA(VLOOKUP(X122,score_procédé,2,FALSE)),0,VLOOKUP(X122,score_procédé,2,FALSE))</f>
        <v>0.5</v>
      </c>
      <c r="CA122" s="247">
        <f>IF(ISNA(VLOOKUP(Y122,score_protection,2,FALSE)),0,VLOOKUP(Y122,score_protection,2,FALSE))</f>
        <v>1</v>
      </c>
      <c r="CB122" s="252">
        <f t="shared" si="65"/>
        <v>0.5</v>
      </c>
      <c r="CC122" s="154">
        <f>IF(ISNA(VLOOKUP(L122,DANGERARRETE,10,FALSE)),0,VLOOKUP(L122,DANGERARRETE,10,FALSE))</f>
        <v>0</v>
      </c>
      <c r="CD122" s="154">
        <f>IF(ISNA(VLOOKUP(M122,DANGERARRETE,10,FALSE)),0,VLOOKUP(M122,DANGERARRETE,10,FALSE))</f>
        <v>0</v>
      </c>
      <c r="CE122" s="154">
        <f>IF(ISNA(VLOOKUP(N122,DANGERARRETE,10,FALSE)),0,VLOOKUP(N122,DANGERARRETE,10,FALSE))</f>
        <v>0</v>
      </c>
      <c r="CF122" s="154">
        <f>IF(ISNA(VLOOKUP(O122,DANGERARRETE,10,FALSE)),0,VLOOKUP(O122,DANGERARRETE,10,FALSE))</f>
        <v>0</v>
      </c>
      <c r="CG122" s="154">
        <f t="shared" si="66"/>
        <v>0</v>
      </c>
      <c r="CH122" s="296" t="str">
        <f t="shared" si="69"/>
        <v>NON</v>
      </c>
    </row>
    <row r="123" spans="1:86" s="108" customFormat="1" ht="26.5" customHeight="1" x14ac:dyDescent="0.25">
      <c r="A123" s="77">
        <v>116</v>
      </c>
      <c r="B123" s="105"/>
      <c r="C123" s="105"/>
      <c r="D123" s="106"/>
      <c r="E123" s="106"/>
      <c r="F123" s="107"/>
      <c r="G123" s="114" t="s">
        <v>76</v>
      </c>
      <c r="H123" s="114" t="s">
        <v>76</v>
      </c>
      <c r="I123" s="114" t="s">
        <v>76</v>
      </c>
      <c r="J123" s="114" t="s">
        <v>76</v>
      </c>
      <c r="K123" s="114" t="s">
        <v>9</v>
      </c>
      <c r="L123" s="108" t="s">
        <v>8</v>
      </c>
      <c r="M123" s="108" t="s">
        <v>8</v>
      </c>
      <c r="N123" s="108" t="s">
        <v>8</v>
      </c>
      <c r="O123" s="108" t="s">
        <v>8</v>
      </c>
      <c r="P123" s="225" t="s">
        <v>76</v>
      </c>
      <c r="Q123" s="244" t="s">
        <v>34</v>
      </c>
      <c r="R123" s="259" t="s">
        <v>299</v>
      </c>
      <c r="S123" s="265" t="s">
        <v>300</v>
      </c>
      <c r="T123" s="217">
        <v>0</v>
      </c>
      <c r="U123" s="149" t="s">
        <v>58</v>
      </c>
      <c r="V123" s="149" t="s">
        <v>256</v>
      </c>
      <c r="W123" s="150" t="str">
        <f t="shared" si="78"/>
        <v>&lt; 30 mn</v>
      </c>
      <c r="X123" s="151" t="s">
        <v>31</v>
      </c>
      <c r="Y123" s="229" t="s">
        <v>108</v>
      </c>
      <c r="Z123" s="152">
        <f t="shared" si="46"/>
        <v>0</v>
      </c>
      <c r="AA123" s="152">
        <f t="shared" si="47"/>
        <v>0</v>
      </c>
      <c r="AB123" s="152">
        <f t="shared" si="48"/>
        <v>0</v>
      </c>
      <c r="AC123" s="152">
        <f t="shared" si="49"/>
        <v>0</v>
      </c>
      <c r="AD123" s="152">
        <f t="shared" si="50"/>
        <v>0</v>
      </c>
      <c r="AE123" s="152">
        <f t="shared" si="51"/>
        <v>0</v>
      </c>
      <c r="AF123" s="152">
        <f t="shared" si="52"/>
        <v>0</v>
      </c>
      <c r="AG123" s="152">
        <f t="shared" si="53"/>
        <v>0</v>
      </c>
      <c r="AH123" s="152">
        <f t="shared" si="54"/>
        <v>0</v>
      </c>
      <c r="AI123" s="152">
        <f t="shared" si="55"/>
        <v>0</v>
      </c>
      <c r="AJ123" s="152">
        <f t="shared" si="56"/>
        <v>0</v>
      </c>
      <c r="AK123" s="152">
        <f t="shared" si="57"/>
        <v>0</v>
      </c>
      <c r="AL123" s="263">
        <f t="shared" si="76"/>
        <v>0</v>
      </c>
      <c r="AM123" s="263">
        <f t="shared" si="70"/>
        <v>0</v>
      </c>
      <c r="AN123" s="263">
        <f t="shared" si="77"/>
        <v>0</v>
      </c>
      <c r="AO123" s="251">
        <f t="shared" si="71"/>
        <v>0</v>
      </c>
      <c r="AP123" s="153">
        <f t="shared" si="59"/>
        <v>0</v>
      </c>
      <c r="AQ123" s="153" t="str">
        <f t="shared" si="60"/>
        <v>0</v>
      </c>
      <c r="AR123" s="153" t="str">
        <f t="shared" si="67"/>
        <v>0</v>
      </c>
      <c r="AS123" s="153" t="str">
        <f t="shared" si="68"/>
        <v>0</v>
      </c>
      <c r="AT123" s="247">
        <f t="shared" si="61"/>
        <v>1</v>
      </c>
      <c r="AU123" s="247" t="str">
        <f t="shared" si="62"/>
        <v>Faible</v>
      </c>
      <c r="AV123" s="346" t="str">
        <f t="shared" si="63"/>
        <v>NON</v>
      </c>
      <c r="AW123" s="234" t="str">
        <f>IF(CB123&lt;100,"RISQUE MINIME","RISQUE NON FAIBLE")</f>
        <v>RISQUE MINIME</v>
      </c>
      <c r="AX123" s="231" t="str">
        <f>IF(AO123=0,"NON","OUI")</f>
        <v>NON</v>
      </c>
      <c r="AY123" s="351"/>
      <c r="AZ123" s="352" t="s">
        <v>310</v>
      </c>
      <c r="BA123" s="237" t="str">
        <f>IF(AP123=0,"NON","OUI")</f>
        <v>NON</v>
      </c>
      <c r="BB123" s="351"/>
      <c r="BC123" s="351"/>
      <c r="BD123" s="352" t="s">
        <v>310</v>
      </c>
      <c r="BE123" s="237" t="str">
        <f>IF((AQ123+AR123)=3,"YEUX / INGESTION",IF(AQ123="2","YEUX",IF(AR123="1","INGESTION","NON")))</f>
        <v>NON</v>
      </c>
      <c r="BF123" s="351"/>
      <c r="BG123" s="354" t="s">
        <v>310</v>
      </c>
      <c r="BH123" s="154">
        <f>IF(ISNA(VLOOKUP(L123,CMRCLP,4,FALSE)),0,VLOOKUP(L123,CMRCLP,4))</f>
        <v>0</v>
      </c>
      <c r="BI123" s="154">
        <f>IF(ISNA(VLOOKUP(M123,CMRCLP,4,FALSE)),0,VLOOKUP(M123,CMRCLP,4))</f>
        <v>0</v>
      </c>
      <c r="BJ123" s="154">
        <f>IF(ISNA(VLOOKUP(N123,CMRCLP,4,FALSE)),0,VLOOKUP(N123,CMRCLP,4))</f>
        <v>0</v>
      </c>
      <c r="BK123" s="154">
        <f>IF(ISNA(VLOOKUP(O123,CMRCLP,4,FALSE)),0,VLOOKUP(O123,CMRCLP,4))</f>
        <v>0</v>
      </c>
      <c r="BL123" s="154">
        <f>IF(ISNA(VLOOKUP(L123,DANGERCLP,2,FALSE)),1,VLOOKUP(L123,DANGERCLP,2,FALSE))</f>
        <v>1</v>
      </c>
      <c r="BM123" s="154">
        <f>IF(ISNA(VLOOKUP(M123,DANGERCLP,2,FALSE)),1,VLOOKUP(M123,DANGERCLP,2,FALSE))</f>
        <v>1</v>
      </c>
      <c r="BN123" s="154">
        <f>IF(ISNA(VLOOKUP(N123,DANGERCLP,2,FALSE)),1,VLOOKUP(N123,DANGERCLP,2,FALSE))</f>
        <v>1</v>
      </c>
      <c r="BO123" s="154">
        <f>IF(ISNA(VLOOKUP(O123,DANGERCLP,2,FALSE)),1,VLOOKUP(O123,DANGERCLP,2,FALSE))</f>
        <v>1</v>
      </c>
      <c r="BP123" s="154">
        <f>IF(ISNA(VLOOKUP(P123,VLEPON,2)),1,VLOOKUP(P123,VLEPON,2))</f>
        <v>1</v>
      </c>
      <c r="BQ123" s="155">
        <f>T123/MAXA($T$8:$T$463)</f>
        <v>0</v>
      </c>
      <c r="BR123" s="156">
        <f t="shared" si="79"/>
        <v>11</v>
      </c>
      <c r="BS123" s="156">
        <f t="shared" si="80"/>
        <v>11</v>
      </c>
      <c r="BT123" s="157">
        <f t="shared" si="81"/>
        <v>1</v>
      </c>
      <c r="BU123" s="255">
        <f t="shared" si="58"/>
        <v>1</v>
      </c>
      <c r="BV123" s="252">
        <f>IF(ISNA(VLOOKUP((CONCATENATE(U123,V123)),Fréquencess,3,FALSE)),0,VLOOKUP((CONCATENATE(U123,V123)),Fréquencess,3,FALSE))</f>
        <v>1</v>
      </c>
      <c r="BW123" s="247">
        <f t="shared" si="82"/>
        <v>1</v>
      </c>
      <c r="BX123" s="247">
        <f t="shared" si="64"/>
        <v>1</v>
      </c>
      <c r="BY123" s="247">
        <f>IF(ISNA(VLOOKUP(Q123,score_volatilité,2,FALSE)),0,VLOOKUP(Q123,score_volatilité,2,FALSE))</f>
        <v>1</v>
      </c>
      <c r="BZ123" s="247">
        <f>IF(ISNA(VLOOKUP(X123,score_procédé,2,FALSE)),0,VLOOKUP(X123,score_procédé,2,FALSE))</f>
        <v>0.5</v>
      </c>
      <c r="CA123" s="247">
        <f>IF(ISNA(VLOOKUP(Y123,score_protection,2,FALSE)),0,VLOOKUP(Y123,score_protection,2,FALSE))</f>
        <v>1</v>
      </c>
      <c r="CB123" s="252">
        <f t="shared" si="65"/>
        <v>0.5</v>
      </c>
      <c r="CC123" s="154">
        <f>IF(ISNA(VLOOKUP(L123,DANGERARRETE,10,FALSE)),0,VLOOKUP(L123,DANGERARRETE,10,FALSE))</f>
        <v>0</v>
      </c>
      <c r="CD123" s="154">
        <f>IF(ISNA(VLOOKUP(M123,DANGERARRETE,10,FALSE)),0,VLOOKUP(M123,DANGERARRETE,10,FALSE))</f>
        <v>0</v>
      </c>
      <c r="CE123" s="154">
        <f>IF(ISNA(VLOOKUP(N123,DANGERARRETE,10,FALSE)),0,VLOOKUP(N123,DANGERARRETE,10,FALSE))</f>
        <v>0</v>
      </c>
      <c r="CF123" s="154">
        <f>IF(ISNA(VLOOKUP(O123,DANGERARRETE,10,FALSE)),0,VLOOKUP(O123,DANGERARRETE,10,FALSE))</f>
        <v>0</v>
      </c>
      <c r="CG123" s="154">
        <f t="shared" si="66"/>
        <v>0</v>
      </c>
      <c r="CH123" s="296" t="str">
        <f t="shared" si="69"/>
        <v>NON</v>
      </c>
    </row>
    <row r="124" spans="1:86" s="108" customFormat="1" ht="26.5" customHeight="1" x14ac:dyDescent="0.25">
      <c r="A124" s="77">
        <v>116</v>
      </c>
      <c r="B124" s="105"/>
      <c r="C124" s="105"/>
      <c r="D124" s="106"/>
      <c r="E124" s="106"/>
      <c r="F124" s="107"/>
      <c r="G124" s="114" t="s">
        <v>76</v>
      </c>
      <c r="H124" s="114" t="s">
        <v>76</v>
      </c>
      <c r="I124" s="114" t="s">
        <v>76</v>
      </c>
      <c r="J124" s="114" t="s">
        <v>76</v>
      </c>
      <c r="K124" s="114" t="s">
        <v>9</v>
      </c>
      <c r="L124" s="108" t="s">
        <v>8</v>
      </c>
      <c r="M124" s="108" t="s">
        <v>8</v>
      </c>
      <c r="N124" s="108" t="s">
        <v>8</v>
      </c>
      <c r="O124" s="108" t="s">
        <v>8</v>
      </c>
      <c r="P124" s="225" t="s">
        <v>76</v>
      </c>
      <c r="Q124" s="244" t="s">
        <v>34</v>
      </c>
      <c r="R124" s="259" t="s">
        <v>299</v>
      </c>
      <c r="S124" s="265" t="s">
        <v>300</v>
      </c>
      <c r="T124" s="217">
        <v>0</v>
      </c>
      <c r="U124" s="149" t="s">
        <v>58</v>
      </c>
      <c r="V124" s="149" t="s">
        <v>256</v>
      </c>
      <c r="W124" s="150" t="str">
        <f t="shared" si="78"/>
        <v>&lt; 30 mn</v>
      </c>
      <c r="X124" s="151" t="s">
        <v>31</v>
      </c>
      <c r="Y124" s="229" t="s">
        <v>108</v>
      </c>
      <c r="Z124" s="152">
        <f t="shared" si="46"/>
        <v>0</v>
      </c>
      <c r="AA124" s="152">
        <f t="shared" si="47"/>
        <v>0</v>
      </c>
      <c r="AB124" s="152">
        <f t="shared" si="48"/>
        <v>0</v>
      </c>
      <c r="AC124" s="152">
        <f t="shared" si="49"/>
        <v>0</v>
      </c>
      <c r="AD124" s="152">
        <f t="shared" si="50"/>
        <v>0</v>
      </c>
      <c r="AE124" s="152">
        <f t="shared" si="51"/>
        <v>0</v>
      </c>
      <c r="AF124" s="152">
        <f t="shared" si="52"/>
        <v>0</v>
      </c>
      <c r="AG124" s="152">
        <f t="shared" si="53"/>
        <v>0</v>
      </c>
      <c r="AH124" s="152">
        <f t="shared" si="54"/>
        <v>0</v>
      </c>
      <c r="AI124" s="152">
        <f t="shared" si="55"/>
        <v>0</v>
      </c>
      <c r="AJ124" s="152">
        <f t="shared" si="56"/>
        <v>0</v>
      </c>
      <c r="AK124" s="152">
        <f t="shared" si="57"/>
        <v>0</v>
      </c>
      <c r="AL124" s="263">
        <f t="shared" si="76"/>
        <v>0</v>
      </c>
      <c r="AM124" s="263">
        <f t="shared" si="70"/>
        <v>0</v>
      </c>
      <c r="AN124" s="263">
        <f t="shared" si="77"/>
        <v>0</v>
      </c>
      <c r="AO124" s="251">
        <f t="shared" si="71"/>
        <v>0</v>
      </c>
      <c r="AP124" s="153">
        <f t="shared" si="59"/>
        <v>0</v>
      </c>
      <c r="AQ124" s="153" t="str">
        <f t="shared" si="60"/>
        <v>0</v>
      </c>
      <c r="AR124" s="153" t="str">
        <f t="shared" si="67"/>
        <v>0</v>
      </c>
      <c r="AS124" s="153" t="str">
        <f t="shared" si="68"/>
        <v>0</v>
      </c>
      <c r="AT124" s="247">
        <f t="shared" si="61"/>
        <v>1</v>
      </c>
      <c r="AU124" s="247" t="str">
        <f t="shared" si="62"/>
        <v>Faible</v>
      </c>
      <c r="AV124" s="346" t="str">
        <f t="shared" si="63"/>
        <v>NON</v>
      </c>
      <c r="AW124" s="234" t="str">
        <f>IF(CB124&lt;100,"RISQUE MINIME","RISQUE NON FAIBLE")</f>
        <v>RISQUE MINIME</v>
      </c>
      <c r="AX124" s="231" t="str">
        <f>IF(AO124=0,"NON","OUI")</f>
        <v>NON</v>
      </c>
      <c r="AY124" s="351"/>
      <c r="AZ124" s="352" t="s">
        <v>310</v>
      </c>
      <c r="BA124" s="237" t="str">
        <f>IF(AP124=0,"NON","OUI")</f>
        <v>NON</v>
      </c>
      <c r="BB124" s="351"/>
      <c r="BC124" s="351"/>
      <c r="BD124" s="352" t="s">
        <v>310</v>
      </c>
      <c r="BE124" s="237" t="str">
        <f>IF((AQ124+AR124)=3,"YEUX / INGESTION",IF(AQ124="2","YEUX",IF(AR124="1","INGESTION","NON")))</f>
        <v>NON</v>
      </c>
      <c r="BF124" s="351"/>
      <c r="BG124" s="354" t="s">
        <v>310</v>
      </c>
      <c r="BH124" s="154">
        <f>IF(ISNA(VLOOKUP(L124,CMRCLP,4,FALSE)),0,VLOOKUP(L124,CMRCLP,4))</f>
        <v>0</v>
      </c>
      <c r="BI124" s="154">
        <f>IF(ISNA(VLOOKUP(M124,CMRCLP,4,FALSE)),0,VLOOKUP(M124,CMRCLP,4))</f>
        <v>0</v>
      </c>
      <c r="BJ124" s="154">
        <f>IF(ISNA(VLOOKUP(N124,CMRCLP,4,FALSE)),0,VLOOKUP(N124,CMRCLP,4))</f>
        <v>0</v>
      </c>
      <c r="BK124" s="154">
        <f>IF(ISNA(VLOOKUP(O124,CMRCLP,4,FALSE)),0,VLOOKUP(O124,CMRCLP,4))</f>
        <v>0</v>
      </c>
      <c r="BL124" s="154">
        <f>IF(ISNA(VLOOKUP(L124,DANGERCLP,2,FALSE)),1,VLOOKUP(L124,DANGERCLP,2,FALSE))</f>
        <v>1</v>
      </c>
      <c r="BM124" s="154">
        <f>IF(ISNA(VLOOKUP(M124,DANGERCLP,2,FALSE)),1,VLOOKUP(M124,DANGERCLP,2,FALSE))</f>
        <v>1</v>
      </c>
      <c r="BN124" s="154">
        <f>IF(ISNA(VLOOKUP(N124,DANGERCLP,2,FALSE)),1,VLOOKUP(N124,DANGERCLP,2,FALSE))</f>
        <v>1</v>
      </c>
      <c r="BO124" s="154">
        <f>IF(ISNA(VLOOKUP(O124,DANGERCLP,2,FALSE)),1,VLOOKUP(O124,DANGERCLP,2,FALSE))</f>
        <v>1</v>
      </c>
      <c r="BP124" s="154">
        <f>IF(ISNA(VLOOKUP(P124,VLEPON,2)),1,VLOOKUP(P124,VLEPON,2))</f>
        <v>1</v>
      </c>
      <c r="BQ124" s="155">
        <f>T124/MAXA($T$8:$T$463)</f>
        <v>0</v>
      </c>
      <c r="BR124" s="156">
        <f t="shared" si="79"/>
        <v>11</v>
      </c>
      <c r="BS124" s="156">
        <f t="shared" si="80"/>
        <v>11</v>
      </c>
      <c r="BT124" s="157">
        <f t="shared" si="81"/>
        <v>1</v>
      </c>
      <c r="BU124" s="255">
        <f t="shared" si="58"/>
        <v>1</v>
      </c>
      <c r="BV124" s="252">
        <f>IF(ISNA(VLOOKUP((CONCATENATE(U124,V124)),Fréquencess,3,FALSE)),0,VLOOKUP((CONCATENATE(U124,V124)),Fréquencess,3,FALSE))</f>
        <v>1</v>
      </c>
      <c r="BW124" s="247">
        <f t="shared" si="82"/>
        <v>1</v>
      </c>
      <c r="BX124" s="247">
        <f t="shared" si="64"/>
        <v>1</v>
      </c>
      <c r="BY124" s="247">
        <f>IF(ISNA(VLOOKUP(Q124,score_volatilité,2,FALSE)),0,VLOOKUP(Q124,score_volatilité,2,FALSE))</f>
        <v>1</v>
      </c>
      <c r="BZ124" s="247">
        <f>IF(ISNA(VLOOKUP(X124,score_procédé,2,FALSE)),0,VLOOKUP(X124,score_procédé,2,FALSE))</f>
        <v>0.5</v>
      </c>
      <c r="CA124" s="247">
        <f>IF(ISNA(VLOOKUP(Y124,score_protection,2,FALSE)),0,VLOOKUP(Y124,score_protection,2,FALSE))</f>
        <v>1</v>
      </c>
      <c r="CB124" s="252">
        <f t="shared" si="65"/>
        <v>0.5</v>
      </c>
      <c r="CC124" s="154">
        <f>IF(ISNA(VLOOKUP(L124,DANGERARRETE,10,FALSE)),0,VLOOKUP(L124,DANGERARRETE,10,FALSE))</f>
        <v>0</v>
      </c>
      <c r="CD124" s="154">
        <f>IF(ISNA(VLOOKUP(M124,DANGERARRETE,10,FALSE)),0,VLOOKUP(M124,DANGERARRETE,10,FALSE))</f>
        <v>0</v>
      </c>
      <c r="CE124" s="154">
        <f>IF(ISNA(VLOOKUP(N124,DANGERARRETE,10,FALSE)),0,VLOOKUP(N124,DANGERARRETE,10,FALSE))</f>
        <v>0</v>
      </c>
      <c r="CF124" s="154">
        <f>IF(ISNA(VLOOKUP(O124,DANGERARRETE,10,FALSE)),0,VLOOKUP(O124,DANGERARRETE,10,FALSE))</f>
        <v>0</v>
      </c>
      <c r="CG124" s="154">
        <f t="shared" si="66"/>
        <v>0</v>
      </c>
      <c r="CH124" s="296" t="str">
        <f t="shared" si="69"/>
        <v>NON</v>
      </c>
    </row>
    <row r="125" spans="1:86" s="108" customFormat="1" ht="26.5" customHeight="1" x14ac:dyDescent="0.25">
      <c r="A125" s="77">
        <v>116</v>
      </c>
      <c r="B125" s="105"/>
      <c r="C125" s="105"/>
      <c r="D125" s="106"/>
      <c r="E125" s="106"/>
      <c r="F125" s="107"/>
      <c r="G125" s="114" t="s">
        <v>76</v>
      </c>
      <c r="H125" s="114" t="s">
        <v>76</v>
      </c>
      <c r="I125" s="114" t="s">
        <v>76</v>
      </c>
      <c r="J125" s="114" t="s">
        <v>76</v>
      </c>
      <c r="K125" s="114" t="s">
        <v>9</v>
      </c>
      <c r="L125" s="108" t="s">
        <v>8</v>
      </c>
      <c r="M125" s="108" t="s">
        <v>8</v>
      </c>
      <c r="N125" s="108" t="s">
        <v>8</v>
      </c>
      <c r="O125" s="108" t="s">
        <v>8</v>
      </c>
      <c r="P125" s="225" t="s">
        <v>76</v>
      </c>
      <c r="Q125" s="244" t="s">
        <v>34</v>
      </c>
      <c r="R125" s="259" t="s">
        <v>299</v>
      </c>
      <c r="S125" s="265" t="s">
        <v>300</v>
      </c>
      <c r="T125" s="217">
        <v>0</v>
      </c>
      <c r="U125" s="149" t="s">
        <v>58</v>
      </c>
      <c r="V125" s="149" t="s">
        <v>256</v>
      </c>
      <c r="W125" s="150" t="str">
        <f t="shared" si="78"/>
        <v>&lt; 30 mn</v>
      </c>
      <c r="X125" s="151" t="s">
        <v>31</v>
      </c>
      <c r="Y125" s="229" t="s">
        <v>108</v>
      </c>
      <c r="Z125" s="152">
        <f t="shared" si="46"/>
        <v>0</v>
      </c>
      <c r="AA125" s="152">
        <f t="shared" si="47"/>
        <v>0</v>
      </c>
      <c r="AB125" s="152">
        <f t="shared" si="48"/>
        <v>0</v>
      </c>
      <c r="AC125" s="152">
        <f t="shared" si="49"/>
        <v>0</v>
      </c>
      <c r="AD125" s="152">
        <f t="shared" si="50"/>
        <v>0</v>
      </c>
      <c r="AE125" s="152">
        <f t="shared" si="51"/>
        <v>0</v>
      </c>
      <c r="AF125" s="152">
        <f t="shared" si="52"/>
        <v>0</v>
      </c>
      <c r="AG125" s="152">
        <f t="shared" si="53"/>
        <v>0</v>
      </c>
      <c r="AH125" s="152">
        <f t="shared" si="54"/>
        <v>0</v>
      </c>
      <c r="AI125" s="152">
        <f t="shared" si="55"/>
        <v>0</v>
      </c>
      <c r="AJ125" s="152">
        <f t="shared" si="56"/>
        <v>0</v>
      </c>
      <c r="AK125" s="152">
        <f t="shared" si="57"/>
        <v>0</v>
      </c>
      <c r="AL125" s="263">
        <f t="shared" si="76"/>
        <v>0</v>
      </c>
      <c r="AM125" s="263">
        <f t="shared" si="70"/>
        <v>0</v>
      </c>
      <c r="AN125" s="263">
        <f t="shared" si="77"/>
        <v>0</v>
      </c>
      <c r="AO125" s="251">
        <f t="shared" si="71"/>
        <v>0</v>
      </c>
      <c r="AP125" s="153">
        <f t="shared" si="59"/>
        <v>0</v>
      </c>
      <c r="AQ125" s="153" t="str">
        <f t="shared" si="60"/>
        <v>0</v>
      </c>
      <c r="AR125" s="153" t="str">
        <f t="shared" si="67"/>
        <v>0</v>
      </c>
      <c r="AS125" s="153" t="str">
        <f t="shared" si="68"/>
        <v>0</v>
      </c>
      <c r="AT125" s="247">
        <f t="shared" si="61"/>
        <v>1</v>
      </c>
      <c r="AU125" s="247" t="str">
        <f t="shared" si="62"/>
        <v>Faible</v>
      </c>
      <c r="AV125" s="346" t="str">
        <f t="shared" si="63"/>
        <v>NON</v>
      </c>
      <c r="AW125" s="234" t="str">
        <f>IF(CB125&lt;100,"RISQUE MINIME","RISQUE NON FAIBLE")</f>
        <v>RISQUE MINIME</v>
      </c>
      <c r="AX125" s="231" t="str">
        <f>IF(AO125=0,"NON","OUI")</f>
        <v>NON</v>
      </c>
      <c r="AY125" s="351"/>
      <c r="AZ125" s="352" t="s">
        <v>310</v>
      </c>
      <c r="BA125" s="237" t="str">
        <f>IF(AP125=0,"NON","OUI")</f>
        <v>NON</v>
      </c>
      <c r="BB125" s="351"/>
      <c r="BC125" s="351"/>
      <c r="BD125" s="352" t="s">
        <v>310</v>
      </c>
      <c r="BE125" s="237" t="str">
        <f>IF((AQ125+AR125)=3,"YEUX / INGESTION",IF(AQ125="2","YEUX",IF(AR125="1","INGESTION","NON")))</f>
        <v>NON</v>
      </c>
      <c r="BF125" s="351"/>
      <c r="BG125" s="354" t="s">
        <v>310</v>
      </c>
      <c r="BH125" s="154">
        <f>IF(ISNA(VLOOKUP(L125,CMRCLP,4,FALSE)),0,VLOOKUP(L125,CMRCLP,4))</f>
        <v>0</v>
      </c>
      <c r="BI125" s="154">
        <f>IF(ISNA(VLOOKUP(M125,CMRCLP,4,FALSE)),0,VLOOKUP(M125,CMRCLP,4))</f>
        <v>0</v>
      </c>
      <c r="BJ125" s="154">
        <f>IF(ISNA(VLOOKUP(N125,CMRCLP,4,FALSE)),0,VLOOKUP(N125,CMRCLP,4))</f>
        <v>0</v>
      </c>
      <c r="BK125" s="154">
        <f>IF(ISNA(VLOOKUP(O125,CMRCLP,4,FALSE)),0,VLOOKUP(O125,CMRCLP,4))</f>
        <v>0</v>
      </c>
      <c r="BL125" s="154">
        <f>IF(ISNA(VLOOKUP(L125,DANGERCLP,2,FALSE)),1,VLOOKUP(L125,DANGERCLP,2,FALSE))</f>
        <v>1</v>
      </c>
      <c r="BM125" s="154">
        <f>IF(ISNA(VLOOKUP(M125,DANGERCLP,2,FALSE)),1,VLOOKUP(M125,DANGERCLP,2,FALSE))</f>
        <v>1</v>
      </c>
      <c r="BN125" s="154">
        <f>IF(ISNA(VLOOKUP(N125,DANGERCLP,2,FALSE)),1,VLOOKUP(N125,DANGERCLP,2,FALSE))</f>
        <v>1</v>
      </c>
      <c r="BO125" s="154">
        <f>IF(ISNA(VLOOKUP(O125,DANGERCLP,2,FALSE)),1,VLOOKUP(O125,DANGERCLP,2,FALSE))</f>
        <v>1</v>
      </c>
      <c r="BP125" s="154">
        <f>IF(ISNA(VLOOKUP(P125,VLEPON,2)),1,VLOOKUP(P125,VLEPON,2))</f>
        <v>1</v>
      </c>
      <c r="BQ125" s="155">
        <f>T125/MAXA($T$8:$T$463)</f>
        <v>0</v>
      </c>
      <c r="BR125" s="156">
        <f t="shared" si="79"/>
        <v>11</v>
      </c>
      <c r="BS125" s="156">
        <f t="shared" si="80"/>
        <v>11</v>
      </c>
      <c r="BT125" s="157">
        <f t="shared" si="81"/>
        <v>1</v>
      </c>
      <c r="BU125" s="255">
        <f t="shared" si="58"/>
        <v>1</v>
      </c>
      <c r="BV125" s="252">
        <f>IF(ISNA(VLOOKUP((CONCATENATE(U125,V125)),Fréquencess,3,FALSE)),0,VLOOKUP((CONCATENATE(U125,V125)),Fréquencess,3,FALSE))</f>
        <v>1</v>
      </c>
      <c r="BW125" s="247">
        <f t="shared" si="82"/>
        <v>1</v>
      </c>
      <c r="BX125" s="247">
        <f t="shared" si="64"/>
        <v>1</v>
      </c>
      <c r="BY125" s="247">
        <f>IF(ISNA(VLOOKUP(Q125,score_volatilité,2,FALSE)),0,VLOOKUP(Q125,score_volatilité,2,FALSE))</f>
        <v>1</v>
      </c>
      <c r="BZ125" s="247">
        <f>IF(ISNA(VLOOKUP(X125,score_procédé,2,FALSE)),0,VLOOKUP(X125,score_procédé,2,FALSE))</f>
        <v>0.5</v>
      </c>
      <c r="CA125" s="247">
        <f>IF(ISNA(VLOOKUP(Y125,score_protection,2,FALSE)),0,VLOOKUP(Y125,score_protection,2,FALSE))</f>
        <v>1</v>
      </c>
      <c r="CB125" s="252">
        <f t="shared" si="65"/>
        <v>0.5</v>
      </c>
      <c r="CC125" s="154">
        <f>IF(ISNA(VLOOKUP(L125,DANGERARRETE,10,FALSE)),0,VLOOKUP(L125,DANGERARRETE,10,FALSE))</f>
        <v>0</v>
      </c>
      <c r="CD125" s="154">
        <f>IF(ISNA(VLOOKUP(M125,DANGERARRETE,10,FALSE)),0,VLOOKUP(M125,DANGERARRETE,10,FALSE))</f>
        <v>0</v>
      </c>
      <c r="CE125" s="154">
        <f>IF(ISNA(VLOOKUP(N125,DANGERARRETE,10,FALSE)),0,VLOOKUP(N125,DANGERARRETE,10,FALSE))</f>
        <v>0</v>
      </c>
      <c r="CF125" s="154">
        <f>IF(ISNA(VLOOKUP(O125,DANGERARRETE,10,FALSE)),0,VLOOKUP(O125,DANGERARRETE,10,FALSE))</f>
        <v>0</v>
      </c>
      <c r="CG125" s="154">
        <f t="shared" si="66"/>
        <v>0</v>
      </c>
      <c r="CH125" s="296" t="str">
        <f t="shared" si="69"/>
        <v>NON</v>
      </c>
    </row>
    <row r="126" spans="1:86" s="108" customFormat="1" ht="26.5" customHeight="1" x14ac:dyDescent="0.25">
      <c r="A126" s="77">
        <v>116</v>
      </c>
      <c r="B126" s="105"/>
      <c r="C126" s="105"/>
      <c r="D126" s="106"/>
      <c r="E126" s="106"/>
      <c r="F126" s="107"/>
      <c r="G126" s="114" t="s">
        <v>76</v>
      </c>
      <c r="H126" s="114" t="s">
        <v>76</v>
      </c>
      <c r="I126" s="114" t="s">
        <v>76</v>
      </c>
      <c r="J126" s="114" t="s">
        <v>76</v>
      </c>
      <c r="K126" s="114" t="s">
        <v>9</v>
      </c>
      <c r="L126" s="108" t="s">
        <v>8</v>
      </c>
      <c r="M126" s="108" t="s">
        <v>8</v>
      </c>
      <c r="N126" s="108" t="s">
        <v>8</v>
      </c>
      <c r="O126" s="108" t="s">
        <v>8</v>
      </c>
      <c r="P126" s="225" t="s">
        <v>76</v>
      </c>
      <c r="Q126" s="244" t="s">
        <v>34</v>
      </c>
      <c r="R126" s="259" t="s">
        <v>299</v>
      </c>
      <c r="S126" s="265" t="s">
        <v>300</v>
      </c>
      <c r="T126" s="217">
        <v>0</v>
      </c>
      <c r="U126" s="149" t="s">
        <v>58</v>
      </c>
      <c r="V126" s="149" t="s">
        <v>256</v>
      </c>
      <c r="W126" s="150" t="str">
        <f t="shared" si="78"/>
        <v>&lt; 30 mn</v>
      </c>
      <c r="X126" s="151" t="s">
        <v>31</v>
      </c>
      <c r="Y126" s="229" t="s">
        <v>108</v>
      </c>
      <c r="Z126" s="152">
        <f t="shared" si="46"/>
        <v>0</v>
      </c>
      <c r="AA126" s="152">
        <f t="shared" si="47"/>
        <v>0</v>
      </c>
      <c r="AB126" s="152">
        <f t="shared" si="48"/>
        <v>0</v>
      </c>
      <c r="AC126" s="152">
        <f t="shared" si="49"/>
        <v>0</v>
      </c>
      <c r="AD126" s="152">
        <f t="shared" si="50"/>
        <v>0</v>
      </c>
      <c r="AE126" s="152">
        <f t="shared" si="51"/>
        <v>0</v>
      </c>
      <c r="AF126" s="152">
        <f t="shared" si="52"/>
        <v>0</v>
      </c>
      <c r="AG126" s="152">
        <f t="shared" si="53"/>
        <v>0</v>
      </c>
      <c r="AH126" s="152">
        <f t="shared" si="54"/>
        <v>0</v>
      </c>
      <c r="AI126" s="152">
        <f t="shared" si="55"/>
        <v>0</v>
      </c>
      <c r="AJ126" s="152">
        <f t="shared" si="56"/>
        <v>0</v>
      </c>
      <c r="AK126" s="152">
        <f t="shared" si="57"/>
        <v>0</v>
      </c>
      <c r="AL126" s="263">
        <f t="shared" si="76"/>
        <v>0</v>
      </c>
      <c r="AM126" s="263">
        <f t="shared" si="70"/>
        <v>0</v>
      </c>
      <c r="AN126" s="263">
        <f t="shared" si="77"/>
        <v>0</v>
      </c>
      <c r="AO126" s="251">
        <f t="shared" si="71"/>
        <v>0</v>
      </c>
      <c r="AP126" s="153">
        <f t="shared" si="59"/>
        <v>0</v>
      </c>
      <c r="AQ126" s="153" t="str">
        <f t="shared" si="60"/>
        <v>0</v>
      </c>
      <c r="AR126" s="153" t="str">
        <f t="shared" si="67"/>
        <v>0</v>
      </c>
      <c r="AS126" s="153" t="str">
        <f t="shared" si="68"/>
        <v>0</v>
      </c>
      <c r="AT126" s="247">
        <f t="shared" si="61"/>
        <v>1</v>
      </c>
      <c r="AU126" s="247" t="str">
        <f t="shared" si="62"/>
        <v>Faible</v>
      </c>
      <c r="AV126" s="346" t="str">
        <f t="shared" si="63"/>
        <v>NON</v>
      </c>
      <c r="AW126" s="234" t="str">
        <f>IF(CB126&lt;100,"RISQUE MINIME","RISQUE NON FAIBLE")</f>
        <v>RISQUE MINIME</v>
      </c>
      <c r="AX126" s="231" t="str">
        <f>IF(AO126=0,"NON","OUI")</f>
        <v>NON</v>
      </c>
      <c r="AY126" s="351"/>
      <c r="AZ126" s="352" t="s">
        <v>310</v>
      </c>
      <c r="BA126" s="237" t="str">
        <f>IF(AP126=0,"NON","OUI")</f>
        <v>NON</v>
      </c>
      <c r="BB126" s="351"/>
      <c r="BC126" s="351"/>
      <c r="BD126" s="352" t="s">
        <v>310</v>
      </c>
      <c r="BE126" s="237" t="str">
        <f>IF((AQ126+AR126)=3,"YEUX / INGESTION",IF(AQ126="2","YEUX",IF(AR126="1","INGESTION","NON")))</f>
        <v>NON</v>
      </c>
      <c r="BF126" s="351"/>
      <c r="BG126" s="354" t="s">
        <v>310</v>
      </c>
      <c r="BH126" s="154">
        <f>IF(ISNA(VLOOKUP(L126,CMRCLP,4,FALSE)),0,VLOOKUP(L126,CMRCLP,4))</f>
        <v>0</v>
      </c>
      <c r="BI126" s="154">
        <f>IF(ISNA(VLOOKUP(M126,CMRCLP,4,FALSE)),0,VLOOKUP(M126,CMRCLP,4))</f>
        <v>0</v>
      </c>
      <c r="BJ126" s="154">
        <f>IF(ISNA(VLOOKUP(N126,CMRCLP,4,FALSE)),0,VLOOKUP(N126,CMRCLP,4))</f>
        <v>0</v>
      </c>
      <c r="BK126" s="154">
        <f>IF(ISNA(VLOOKUP(O126,CMRCLP,4,FALSE)),0,VLOOKUP(O126,CMRCLP,4))</f>
        <v>0</v>
      </c>
      <c r="BL126" s="154">
        <f>IF(ISNA(VLOOKUP(L126,DANGERCLP,2,FALSE)),1,VLOOKUP(L126,DANGERCLP,2,FALSE))</f>
        <v>1</v>
      </c>
      <c r="BM126" s="154">
        <f>IF(ISNA(VLOOKUP(M126,DANGERCLP,2,FALSE)),1,VLOOKUP(M126,DANGERCLP,2,FALSE))</f>
        <v>1</v>
      </c>
      <c r="BN126" s="154">
        <f>IF(ISNA(VLOOKUP(N126,DANGERCLP,2,FALSE)),1,VLOOKUP(N126,DANGERCLP,2,FALSE))</f>
        <v>1</v>
      </c>
      <c r="BO126" s="154">
        <f>IF(ISNA(VLOOKUP(O126,DANGERCLP,2,FALSE)),1,VLOOKUP(O126,DANGERCLP,2,FALSE))</f>
        <v>1</v>
      </c>
      <c r="BP126" s="154">
        <f>IF(ISNA(VLOOKUP(P126,VLEPON,2)),1,VLOOKUP(P126,VLEPON,2))</f>
        <v>1</v>
      </c>
      <c r="BQ126" s="155">
        <f>T126/MAXA($T$8:$T$463)</f>
        <v>0</v>
      </c>
      <c r="BR126" s="156">
        <f t="shared" si="79"/>
        <v>11</v>
      </c>
      <c r="BS126" s="156">
        <f t="shared" si="80"/>
        <v>11</v>
      </c>
      <c r="BT126" s="157">
        <f t="shared" si="81"/>
        <v>1</v>
      </c>
      <c r="BU126" s="255">
        <f t="shared" si="58"/>
        <v>1</v>
      </c>
      <c r="BV126" s="252">
        <f>IF(ISNA(VLOOKUP((CONCATENATE(U126,V126)),Fréquencess,3,FALSE)),0,VLOOKUP((CONCATENATE(U126,V126)),Fréquencess,3,FALSE))</f>
        <v>1</v>
      </c>
      <c r="BW126" s="247">
        <f t="shared" si="82"/>
        <v>1</v>
      </c>
      <c r="BX126" s="247">
        <f t="shared" si="64"/>
        <v>1</v>
      </c>
      <c r="BY126" s="247">
        <f>IF(ISNA(VLOOKUP(Q126,score_volatilité,2,FALSE)),0,VLOOKUP(Q126,score_volatilité,2,FALSE))</f>
        <v>1</v>
      </c>
      <c r="BZ126" s="247">
        <f>IF(ISNA(VLOOKUP(X126,score_procédé,2,FALSE)),0,VLOOKUP(X126,score_procédé,2,FALSE))</f>
        <v>0.5</v>
      </c>
      <c r="CA126" s="247">
        <f>IF(ISNA(VLOOKUP(Y126,score_protection,2,FALSE)),0,VLOOKUP(Y126,score_protection,2,FALSE))</f>
        <v>1</v>
      </c>
      <c r="CB126" s="252">
        <f t="shared" si="65"/>
        <v>0.5</v>
      </c>
      <c r="CC126" s="154">
        <f>IF(ISNA(VLOOKUP(L126,DANGERARRETE,10,FALSE)),0,VLOOKUP(L126,DANGERARRETE,10,FALSE))</f>
        <v>0</v>
      </c>
      <c r="CD126" s="154">
        <f>IF(ISNA(VLOOKUP(M126,DANGERARRETE,10,FALSE)),0,VLOOKUP(M126,DANGERARRETE,10,FALSE))</f>
        <v>0</v>
      </c>
      <c r="CE126" s="154">
        <f>IF(ISNA(VLOOKUP(N126,DANGERARRETE,10,FALSE)),0,VLOOKUP(N126,DANGERARRETE,10,FALSE))</f>
        <v>0</v>
      </c>
      <c r="CF126" s="154">
        <f>IF(ISNA(VLOOKUP(O126,DANGERARRETE,10,FALSE)),0,VLOOKUP(O126,DANGERARRETE,10,FALSE))</f>
        <v>0</v>
      </c>
      <c r="CG126" s="154">
        <f t="shared" si="66"/>
        <v>0</v>
      </c>
      <c r="CH126" s="296" t="str">
        <f t="shared" si="69"/>
        <v>NON</v>
      </c>
    </row>
    <row r="127" spans="1:86" s="108" customFormat="1" ht="26.5" customHeight="1" x14ac:dyDescent="0.25">
      <c r="A127" s="77">
        <v>116</v>
      </c>
      <c r="B127" s="105"/>
      <c r="C127" s="105"/>
      <c r="D127" s="106"/>
      <c r="E127" s="106"/>
      <c r="F127" s="107"/>
      <c r="G127" s="114" t="s">
        <v>76</v>
      </c>
      <c r="H127" s="114" t="s">
        <v>76</v>
      </c>
      <c r="I127" s="114" t="s">
        <v>76</v>
      </c>
      <c r="J127" s="114" t="s">
        <v>76</v>
      </c>
      <c r="K127" s="114" t="s">
        <v>9</v>
      </c>
      <c r="L127" s="108" t="s">
        <v>8</v>
      </c>
      <c r="M127" s="108" t="s">
        <v>8</v>
      </c>
      <c r="N127" s="108" t="s">
        <v>8</v>
      </c>
      <c r="O127" s="108" t="s">
        <v>8</v>
      </c>
      <c r="P127" s="225" t="s">
        <v>76</v>
      </c>
      <c r="Q127" s="244" t="s">
        <v>34</v>
      </c>
      <c r="R127" s="259" t="s">
        <v>299</v>
      </c>
      <c r="S127" s="265" t="s">
        <v>300</v>
      </c>
      <c r="T127" s="217">
        <v>0</v>
      </c>
      <c r="U127" s="149" t="s">
        <v>58</v>
      </c>
      <c r="V127" s="149" t="s">
        <v>256</v>
      </c>
      <c r="W127" s="150" t="str">
        <f t="shared" si="78"/>
        <v>&lt; 30 mn</v>
      </c>
      <c r="X127" s="151" t="s">
        <v>31</v>
      </c>
      <c r="Y127" s="229" t="s">
        <v>108</v>
      </c>
      <c r="Z127" s="152">
        <f t="shared" si="46"/>
        <v>0</v>
      </c>
      <c r="AA127" s="152">
        <f t="shared" si="47"/>
        <v>0</v>
      </c>
      <c r="AB127" s="152">
        <f t="shared" si="48"/>
        <v>0</v>
      </c>
      <c r="AC127" s="152">
        <f t="shared" si="49"/>
        <v>0</v>
      </c>
      <c r="AD127" s="152">
        <f t="shared" si="50"/>
        <v>0</v>
      </c>
      <c r="AE127" s="152">
        <f t="shared" si="51"/>
        <v>0</v>
      </c>
      <c r="AF127" s="152">
        <f t="shared" si="52"/>
        <v>0</v>
      </c>
      <c r="AG127" s="152">
        <f t="shared" si="53"/>
        <v>0</v>
      </c>
      <c r="AH127" s="152">
        <f t="shared" si="54"/>
        <v>0</v>
      </c>
      <c r="AI127" s="152">
        <f t="shared" si="55"/>
        <v>0</v>
      </c>
      <c r="AJ127" s="152">
        <f t="shared" si="56"/>
        <v>0</v>
      </c>
      <c r="AK127" s="152">
        <f t="shared" si="57"/>
        <v>0</v>
      </c>
      <c r="AL127" s="263">
        <f t="shared" si="76"/>
        <v>0</v>
      </c>
      <c r="AM127" s="263">
        <f t="shared" si="70"/>
        <v>0</v>
      </c>
      <c r="AN127" s="263">
        <f t="shared" si="77"/>
        <v>0</v>
      </c>
      <c r="AO127" s="251">
        <f t="shared" si="71"/>
        <v>0</v>
      </c>
      <c r="AP127" s="153">
        <f t="shared" si="59"/>
        <v>0</v>
      </c>
      <c r="AQ127" s="153" t="str">
        <f t="shared" si="60"/>
        <v>0</v>
      </c>
      <c r="AR127" s="153" t="str">
        <f t="shared" si="67"/>
        <v>0</v>
      </c>
      <c r="AS127" s="153" t="str">
        <f t="shared" si="68"/>
        <v>0</v>
      </c>
      <c r="AT127" s="247">
        <f t="shared" si="61"/>
        <v>1</v>
      </c>
      <c r="AU127" s="247" t="str">
        <f t="shared" si="62"/>
        <v>Faible</v>
      </c>
      <c r="AV127" s="346" t="str">
        <f t="shared" si="63"/>
        <v>NON</v>
      </c>
      <c r="AW127" s="234" t="str">
        <f>IF(CB127&lt;100,"RISQUE MINIME","RISQUE NON FAIBLE")</f>
        <v>RISQUE MINIME</v>
      </c>
      <c r="AX127" s="231" t="str">
        <f>IF(AO127=0,"NON","OUI")</f>
        <v>NON</v>
      </c>
      <c r="AY127" s="351"/>
      <c r="AZ127" s="352" t="s">
        <v>310</v>
      </c>
      <c r="BA127" s="237" t="str">
        <f>IF(AP127=0,"NON","OUI")</f>
        <v>NON</v>
      </c>
      <c r="BB127" s="351"/>
      <c r="BC127" s="351"/>
      <c r="BD127" s="352" t="s">
        <v>310</v>
      </c>
      <c r="BE127" s="237" t="str">
        <f>IF((AQ127+AR127)=3,"YEUX / INGESTION",IF(AQ127="2","YEUX",IF(AR127="1","INGESTION","NON")))</f>
        <v>NON</v>
      </c>
      <c r="BF127" s="351"/>
      <c r="BG127" s="354" t="s">
        <v>310</v>
      </c>
      <c r="BH127" s="154">
        <f>IF(ISNA(VLOOKUP(L127,CMRCLP,4,FALSE)),0,VLOOKUP(L127,CMRCLP,4))</f>
        <v>0</v>
      </c>
      <c r="BI127" s="154">
        <f>IF(ISNA(VLOOKUP(M127,CMRCLP,4,FALSE)),0,VLOOKUP(M127,CMRCLP,4))</f>
        <v>0</v>
      </c>
      <c r="BJ127" s="154">
        <f>IF(ISNA(VLOOKUP(N127,CMRCLP,4,FALSE)),0,VLOOKUP(N127,CMRCLP,4))</f>
        <v>0</v>
      </c>
      <c r="BK127" s="154">
        <f>IF(ISNA(VLOOKUP(O127,CMRCLP,4,FALSE)),0,VLOOKUP(O127,CMRCLP,4))</f>
        <v>0</v>
      </c>
      <c r="BL127" s="154">
        <f>IF(ISNA(VLOOKUP(L127,DANGERCLP,2,FALSE)),1,VLOOKUP(L127,DANGERCLP,2,FALSE))</f>
        <v>1</v>
      </c>
      <c r="BM127" s="154">
        <f>IF(ISNA(VLOOKUP(M127,DANGERCLP,2,FALSE)),1,VLOOKUP(M127,DANGERCLP,2,FALSE))</f>
        <v>1</v>
      </c>
      <c r="BN127" s="154">
        <f>IF(ISNA(VLOOKUP(N127,DANGERCLP,2,FALSE)),1,VLOOKUP(N127,DANGERCLP,2,FALSE))</f>
        <v>1</v>
      </c>
      <c r="BO127" s="154">
        <f>IF(ISNA(VLOOKUP(O127,DANGERCLP,2,FALSE)),1,VLOOKUP(O127,DANGERCLP,2,FALSE))</f>
        <v>1</v>
      </c>
      <c r="BP127" s="154">
        <f>IF(ISNA(VLOOKUP(P127,VLEPON,2)),1,VLOOKUP(P127,VLEPON,2))</f>
        <v>1</v>
      </c>
      <c r="BQ127" s="155">
        <f>T127/MAXA($T$8:$T$463)</f>
        <v>0</v>
      </c>
      <c r="BR127" s="156">
        <f t="shared" si="79"/>
        <v>11</v>
      </c>
      <c r="BS127" s="156">
        <f t="shared" si="80"/>
        <v>11</v>
      </c>
      <c r="BT127" s="157">
        <f t="shared" si="81"/>
        <v>1</v>
      </c>
      <c r="BU127" s="255">
        <f t="shared" si="58"/>
        <v>1</v>
      </c>
      <c r="BV127" s="252">
        <f>IF(ISNA(VLOOKUP((CONCATENATE(U127,V127)),Fréquencess,3,FALSE)),0,VLOOKUP((CONCATENATE(U127,V127)),Fréquencess,3,FALSE))</f>
        <v>1</v>
      </c>
      <c r="BW127" s="247">
        <f t="shared" si="82"/>
        <v>1</v>
      </c>
      <c r="BX127" s="247">
        <f t="shared" si="64"/>
        <v>1</v>
      </c>
      <c r="BY127" s="247">
        <f>IF(ISNA(VLOOKUP(Q127,score_volatilité,2,FALSE)),0,VLOOKUP(Q127,score_volatilité,2,FALSE))</f>
        <v>1</v>
      </c>
      <c r="BZ127" s="247">
        <f>IF(ISNA(VLOOKUP(X127,score_procédé,2,FALSE)),0,VLOOKUP(X127,score_procédé,2,FALSE))</f>
        <v>0.5</v>
      </c>
      <c r="CA127" s="247">
        <f>IF(ISNA(VLOOKUP(Y127,score_protection,2,FALSE)),0,VLOOKUP(Y127,score_protection,2,FALSE))</f>
        <v>1</v>
      </c>
      <c r="CB127" s="252">
        <f t="shared" si="65"/>
        <v>0.5</v>
      </c>
      <c r="CC127" s="154">
        <f>IF(ISNA(VLOOKUP(L127,DANGERARRETE,10,FALSE)),0,VLOOKUP(L127,DANGERARRETE,10,FALSE))</f>
        <v>0</v>
      </c>
      <c r="CD127" s="154">
        <f>IF(ISNA(VLOOKUP(M127,DANGERARRETE,10,FALSE)),0,VLOOKUP(M127,DANGERARRETE,10,FALSE))</f>
        <v>0</v>
      </c>
      <c r="CE127" s="154">
        <f>IF(ISNA(VLOOKUP(N127,DANGERARRETE,10,FALSE)),0,VLOOKUP(N127,DANGERARRETE,10,FALSE))</f>
        <v>0</v>
      </c>
      <c r="CF127" s="154">
        <f>IF(ISNA(VLOOKUP(O127,DANGERARRETE,10,FALSE)),0,VLOOKUP(O127,DANGERARRETE,10,FALSE))</f>
        <v>0</v>
      </c>
      <c r="CG127" s="154">
        <f t="shared" si="66"/>
        <v>0</v>
      </c>
      <c r="CH127" s="296" t="str">
        <f t="shared" si="69"/>
        <v>NON</v>
      </c>
    </row>
    <row r="128" spans="1:86" s="108" customFormat="1" ht="26.5" customHeight="1" x14ac:dyDescent="0.25">
      <c r="A128" s="77">
        <v>116</v>
      </c>
      <c r="B128" s="105"/>
      <c r="C128" s="105"/>
      <c r="D128" s="106"/>
      <c r="E128" s="106"/>
      <c r="F128" s="107"/>
      <c r="G128" s="114" t="s">
        <v>76</v>
      </c>
      <c r="H128" s="114" t="s">
        <v>76</v>
      </c>
      <c r="I128" s="114" t="s">
        <v>76</v>
      </c>
      <c r="J128" s="114" t="s">
        <v>76</v>
      </c>
      <c r="K128" s="114" t="s">
        <v>9</v>
      </c>
      <c r="L128" s="108" t="s">
        <v>8</v>
      </c>
      <c r="M128" s="108" t="s">
        <v>8</v>
      </c>
      <c r="N128" s="108" t="s">
        <v>8</v>
      </c>
      <c r="O128" s="108" t="s">
        <v>8</v>
      </c>
      <c r="P128" s="225" t="s">
        <v>76</v>
      </c>
      <c r="Q128" s="244" t="s">
        <v>34</v>
      </c>
      <c r="R128" s="259" t="s">
        <v>299</v>
      </c>
      <c r="S128" s="265" t="s">
        <v>300</v>
      </c>
      <c r="T128" s="217">
        <v>0</v>
      </c>
      <c r="U128" s="149" t="s">
        <v>58</v>
      </c>
      <c r="V128" s="149" t="s">
        <v>256</v>
      </c>
      <c r="W128" s="150" t="str">
        <f t="shared" si="78"/>
        <v>&lt; 30 mn</v>
      </c>
      <c r="X128" s="151" t="s">
        <v>31</v>
      </c>
      <c r="Y128" s="229" t="s">
        <v>108</v>
      </c>
      <c r="Z128" s="152">
        <f t="shared" si="46"/>
        <v>0</v>
      </c>
      <c r="AA128" s="152">
        <f t="shared" si="47"/>
        <v>0</v>
      </c>
      <c r="AB128" s="152">
        <f t="shared" si="48"/>
        <v>0</v>
      </c>
      <c r="AC128" s="152">
        <f t="shared" si="49"/>
        <v>0</v>
      </c>
      <c r="AD128" s="152">
        <f t="shared" si="50"/>
        <v>0</v>
      </c>
      <c r="AE128" s="152">
        <f t="shared" si="51"/>
        <v>0</v>
      </c>
      <c r="AF128" s="152">
        <f t="shared" si="52"/>
        <v>0</v>
      </c>
      <c r="AG128" s="152">
        <f t="shared" si="53"/>
        <v>0</v>
      </c>
      <c r="AH128" s="152">
        <f t="shared" si="54"/>
        <v>0</v>
      </c>
      <c r="AI128" s="152">
        <f t="shared" si="55"/>
        <v>0</v>
      </c>
      <c r="AJ128" s="152">
        <f t="shared" si="56"/>
        <v>0</v>
      </c>
      <c r="AK128" s="152">
        <f t="shared" si="57"/>
        <v>0</v>
      </c>
      <c r="AL128" s="263">
        <f t="shared" si="76"/>
        <v>0</v>
      </c>
      <c r="AM128" s="263">
        <f t="shared" si="70"/>
        <v>0</v>
      </c>
      <c r="AN128" s="263">
        <f t="shared" si="77"/>
        <v>0</v>
      </c>
      <c r="AO128" s="251">
        <f t="shared" si="71"/>
        <v>0</v>
      </c>
      <c r="AP128" s="153">
        <f t="shared" si="59"/>
        <v>0</v>
      </c>
      <c r="AQ128" s="153" t="str">
        <f t="shared" si="60"/>
        <v>0</v>
      </c>
      <c r="AR128" s="153" t="str">
        <f t="shared" si="67"/>
        <v>0</v>
      </c>
      <c r="AS128" s="153" t="str">
        <f t="shared" si="68"/>
        <v>0</v>
      </c>
      <c r="AT128" s="247">
        <f t="shared" si="61"/>
        <v>1</v>
      </c>
      <c r="AU128" s="247" t="str">
        <f t="shared" si="62"/>
        <v>Faible</v>
      </c>
      <c r="AV128" s="346" t="str">
        <f t="shared" si="63"/>
        <v>NON</v>
      </c>
      <c r="AW128" s="234" t="str">
        <f>IF(CB128&lt;100,"RISQUE MINIME","RISQUE NON FAIBLE")</f>
        <v>RISQUE MINIME</v>
      </c>
      <c r="AX128" s="231" t="str">
        <f>IF(AO128=0,"NON","OUI")</f>
        <v>NON</v>
      </c>
      <c r="AY128" s="351"/>
      <c r="AZ128" s="352" t="s">
        <v>310</v>
      </c>
      <c r="BA128" s="237" t="str">
        <f>IF(AP128=0,"NON","OUI")</f>
        <v>NON</v>
      </c>
      <c r="BB128" s="351"/>
      <c r="BC128" s="351"/>
      <c r="BD128" s="352" t="s">
        <v>310</v>
      </c>
      <c r="BE128" s="237" t="str">
        <f>IF((AQ128+AR128)=3,"YEUX / INGESTION",IF(AQ128="2","YEUX",IF(AR128="1","INGESTION","NON")))</f>
        <v>NON</v>
      </c>
      <c r="BF128" s="351"/>
      <c r="BG128" s="354" t="s">
        <v>310</v>
      </c>
      <c r="BH128" s="154">
        <f>IF(ISNA(VLOOKUP(L128,CMRCLP,4,FALSE)),0,VLOOKUP(L128,CMRCLP,4))</f>
        <v>0</v>
      </c>
      <c r="BI128" s="154">
        <f>IF(ISNA(VLOOKUP(M128,CMRCLP,4,FALSE)),0,VLOOKUP(M128,CMRCLP,4))</f>
        <v>0</v>
      </c>
      <c r="BJ128" s="154">
        <f>IF(ISNA(VLOOKUP(N128,CMRCLP,4,FALSE)),0,VLOOKUP(N128,CMRCLP,4))</f>
        <v>0</v>
      </c>
      <c r="BK128" s="154">
        <f>IF(ISNA(VLOOKUP(O128,CMRCLP,4,FALSE)),0,VLOOKUP(O128,CMRCLP,4))</f>
        <v>0</v>
      </c>
      <c r="BL128" s="154">
        <f>IF(ISNA(VLOOKUP(L128,DANGERCLP,2,FALSE)),1,VLOOKUP(L128,DANGERCLP,2,FALSE))</f>
        <v>1</v>
      </c>
      <c r="BM128" s="154">
        <f>IF(ISNA(VLOOKUP(M128,DANGERCLP,2,FALSE)),1,VLOOKUP(M128,DANGERCLP,2,FALSE))</f>
        <v>1</v>
      </c>
      <c r="BN128" s="154">
        <f>IF(ISNA(VLOOKUP(N128,DANGERCLP,2,FALSE)),1,VLOOKUP(N128,DANGERCLP,2,FALSE))</f>
        <v>1</v>
      </c>
      <c r="BO128" s="154">
        <f>IF(ISNA(VLOOKUP(O128,DANGERCLP,2,FALSE)),1,VLOOKUP(O128,DANGERCLP,2,FALSE))</f>
        <v>1</v>
      </c>
      <c r="BP128" s="154">
        <f>IF(ISNA(VLOOKUP(P128,VLEPON,2)),1,VLOOKUP(P128,VLEPON,2))</f>
        <v>1</v>
      </c>
      <c r="BQ128" s="155">
        <f>T128/MAXA($T$8:$T$463)</f>
        <v>0</v>
      </c>
      <c r="BR128" s="156">
        <f t="shared" si="79"/>
        <v>11</v>
      </c>
      <c r="BS128" s="156">
        <f t="shared" si="80"/>
        <v>11</v>
      </c>
      <c r="BT128" s="157">
        <f t="shared" si="81"/>
        <v>1</v>
      </c>
      <c r="BU128" s="255">
        <f t="shared" si="58"/>
        <v>1</v>
      </c>
      <c r="BV128" s="252">
        <f>IF(ISNA(VLOOKUP((CONCATENATE(U128,V128)),Fréquencess,3,FALSE)),0,VLOOKUP((CONCATENATE(U128,V128)),Fréquencess,3,FALSE))</f>
        <v>1</v>
      </c>
      <c r="BW128" s="247">
        <f t="shared" si="82"/>
        <v>1</v>
      </c>
      <c r="BX128" s="247">
        <f t="shared" si="64"/>
        <v>1</v>
      </c>
      <c r="BY128" s="247">
        <f>IF(ISNA(VLOOKUP(Q128,score_volatilité,2,FALSE)),0,VLOOKUP(Q128,score_volatilité,2,FALSE))</f>
        <v>1</v>
      </c>
      <c r="BZ128" s="247">
        <f>IF(ISNA(VLOOKUP(X128,score_procédé,2,FALSE)),0,VLOOKUP(X128,score_procédé,2,FALSE))</f>
        <v>0.5</v>
      </c>
      <c r="CA128" s="247">
        <f>IF(ISNA(VLOOKUP(Y128,score_protection,2,FALSE)),0,VLOOKUP(Y128,score_protection,2,FALSE))</f>
        <v>1</v>
      </c>
      <c r="CB128" s="252">
        <f t="shared" si="65"/>
        <v>0.5</v>
      </c>
      <c r="CC128" s="154">
        <f>IF(ISNA(VLOOKUP(L128,DANGERARRETE,10,FALSE)),0,VLOOKUP(L128,DANGERARRETE,10,FALSE))</f>
        <v>0</v>
      </c>
      <c r="CD128" s="154">
        <f>IF(ISNA(VLOOKUP(M128,DANGERARRETE,10,FALSE)),0,VLOOKUP(M128,DANGERARRETE,10,FALSE))</f>
        <v>0</v>
      </c>
      <c r="CE128" s="154">
        <f>IF(ISNA(VLOOKUP(N128,DANGERARRETE,10,FALSE)),0,VLOOKUP(N128,DANGERARRETE,10,FALSE))</f>
        <v>0</v>
      </c>
      <c r="CF128" s="154">
        <f>IF(ISNA(VLOOKUP(O128,DANGERARRETE,10,FALSE)),0,VLOOKUP(O128,DANGERARRETE,10,FALSE))</f>
        <v>0</v>
      </c>
      <c r="CG128" s="154">
        <f t="shared" si="66"/>
        <v>0</v>
      </c>
      <c r="CH128" s="296" t="str">
        <f t="shared" si="69"/>
        <v>NON</v>
      </c>
    </row>
    <row r="129" spans="1:86" s="108" customFormat="1" ht="26.5" customHeight="1" x14ac:dyDescent="0.25">
      <c r="A129" s="77">
        <v>116</v>
      </c>
      <c r="B129" s="105"/>
      <c r="C129" s="105"/>
      <c r="D129" s="106"/>
      <c r="E129" s="106"/>
      <c r="F129" s="107"/>
      <c r="G129" s="114" t="s">
        <v>76</v>
      </c>
      <c r="H129" s="114" t="s">
        <v>76</v>
      </c>
      <c r="I129" s="114" t="s">
        <v>76</v>
      </c>
      <c r="J129" s="114" t="s">
        <v>76</v>
      </c>
      <c r="K129" s="114" t="s">
        <v>9</v>
      </c>
      <c r="L129" s="108" t="s">
        <v>8</v>
      </c>
      <c r="M129" s="108" t="s">
        <v>8</v>
      </c>
      <c r="N129" s="108" t="s">
        <v>8</v>
      </c>
      <c r="O129" s="108" t="s">
        <v>8</v>
      </c>
      <c r="P129" s="225" t="s">
        <v>76</v>
      </c>
      <c r="Q129" s="244" t="s">
        <v>34</v>
      </c>
      <c r="R129" s="259" t="s">
        <v>299</v>
      </c>
      <c r="S129" s="265" t="s">
        <v>300</v>
      </c>
      <c r="T129" s="217">
        <v>0</v>
      </c>
      <c r="U129" s="149" t="s">
        <v>58</v>
      </c>
      <c r="V129" s="149" t="s">
        <v>256</v>
      </c>
      <c r="W129" s="150" t="str">
        <f t="shared" si="78"/>
        <v>&lt; 30 mn</v>
      </c>
      <c r="X129" s="151" t="s">
        <v>31</v>
      </c>
      <c r="Y129" s="229" t="s">
        <v>108</v>
      </c>
      <c r="Z129" s="152">
        <f t="shared" si="46"/>
        <v>0</v>
      </c>
      <c r="AA129" s="152">
        <f t="shared" si="47"/>
        <v>0</v>
      </c>
      <c r="AB129" s="152">
        <f t="shared" si="48"/>
        <v>0</v>
      </c>
      <c r="AC129" s="152">
        <f t="shared" si="49"/>
        <v>0</v>
      </c>
      <c r="AD129" s="152">
        <f t="shared" si="50"/>
        <v>0</v>
      </c>
      <c r="AE129" s="152">
        <f t="shared" si="51"/>
        <v>0</v>
      </c>
      <c r="AF129" s="152">
        <f t="shared" si="52"/>
        <v>0</v>
      </c>
      <c r="AG129" s="152">
        <f t="shared" si="53"/>
        <v>0</v>
      </c>
      <c r="AH129" s="152">
        <f t="shared" si="54"/>
        <v>0</v>
      </c>
      <c r="AI129" s="152">
        <f t="shared" si="55"/>
        <v>0</v>
      </c>
      <c r="AJ129" s="152">
        <f t="shared" si="56"/>
        <v>0</v>
      </c>
      <c r="AK129" s="152">
        <f t="shared" si="57"/>
        <v>0</v>
      </c>
      <c r="AL129" s="263">
        <f t="shared" si="76"/>
        <v>0</v>
      </c>
      <c r="AM129" s="263">
        <f t="shared" si="70"/>
        <v>0</v>
      </c>
      <c r="AN129" s="263">
        <f t="shared" si="77"/>
        <v>0</v>
      </c>
      <c r="AO129" s="251">
        <f t="shared" si="71"/>
        <v>0</v>
      </c>
      <c r="AP129" s="153">
        <f t="shared" si="59"/>
        <v>0</v>
      </c>
      <c r="AQ129" s="153" t="str">
        <f t="shared" si="60"/>
        <v>0</v>
      </c>
      <c r="AR129" s="153" t="str">
        <f t="shared" si="67"/>
        <v>0</v>
      </c>
      <c r="AS129" s="153" t="str">
        <f t="shared" si="68"/>
        <v>0</v>
      </c>
      <c r="AT129" s="247">
        <f t="shared" si="61"/>
        <v>1</v>
      </c>
      <c r="AU129" s="247" t="str">
        <f t="shared" si="62"/>
        <v>Faible</v>
      </c>
      <c r="AV129" s="346" t="str">
        <f t="shared" si="63"/>
        <v>NON</v>
      </c>
      <c r="AW129" s="234" t="str">
        <f>IF(CB129&lt;100,"RISQUE MINIME","RISQUE NON FAIBLE")</f>
        <v>RISQUE MINIME</v>
      </c>
      <c r="AX129" s="231" t="str">
        <f>IF(AO129=0,"NON","OUI")</f>
        <v>NON</v>
      </c>
      <c r="AY129" s="351"/>
      <c r="AZ129" s="352" t="s">
        <v>310</v>
      </c>
      <c r="BA129" s="237" t="str">
        <f>IF(AP129=0,"NON","OUI")</f>
        <v>NON</v>
      </c>
      <c r="BB129" s="351"/>
      <c r="BC129" s="351"/>
      <c r="BD129" s="352" t="s">
        <v>310</v>
      </c>
      <c r="BE129" s="237" t="str">
        <f>IF((AQ129+AR129)=3,"YEUX / INGESTION",IF(AQ129="2","YEUX",IF(AR129="1","INGESTION","NON")))</f>
        <v>NON</v>
      </c>
      <c r="BF129" s="351"/>
      <c r="BG129" s="354" t="s">
        <v>310</v>
      </c>
      <c r="BH129" s="154">
        <f>IF(ISNA(VLOOKUP(L129,CMRCLP,4,FALSE)),0,VLOOKUP(L129,CMRCLP,4))</f>
        <v>0</v>
      </c>
      <c r="BI129" s="154">
        <f>IF(ISNA(VLOOKUP(M129,CMRCLP,4,FALSE)),0,VLOOKUP(M129,CMRCLP,4))</f>
        <v>0</v>
      </c>
      <c r="BJ129" s="154">
        <f>IF(ISNA(VLOOKUP(N129,CMRCLP,4,FALSE)),0,VLOOKUP(N129,CMRCLP,4))</f>
        <v>0</v>
      </c>
      <c r="BK129" s="154">
        <f>IF(ISNA(VLOOKUP(O129,CMRCLP,4,FALSE)),0,VLOOKUP(O129,CMRCLP,4))</f>
        <v>0</v>
      </c>
      <c r="BL129" s="154">
        <f>IF(ISNA(VLOOKUP(L129,DANGERCLP,2,FALSE)),1,VLOOKUP(L129,DANGERCLP,2,FALSE))</f>
        <v>1</v>
      </c>
      <c r="BM129" s="154">
        <f>IF(ISNA(VLOOKUP(M129,DANGERCLP,2,FALSE)),1,VLOOKUP(M129,DANGERCLP,2,FALSE))</f>
        <v>1</v>
      </c>
      <c r="BN129" s="154">
        <f>IF(ISNA(VLOOKUP(N129,DANGERCLP,2,FALSE)),1,VLOOKUP(N129,DANGERCLP,2,FALSE))</f>
        <v>1</v>
      </c>
      <c r="BO129" s="154">
        <f>IF(ISNA(VLOOKUP(O129,DANGERCLP,2,FALSE)),1,VLOOKUP(O129,DANGERCLP,2,FALSE))</f>
        <v>1</v>
      </c>
      <c r="BP129" s="154">
        <f>IF(ISNA(VLOOKUP(P129,VLEPON,2)),1,VLOOKUP(P129,VLEPON,2))</f>
        <v>1</v>
      </c>
      <c r="BQ129" s="155">
        <f>T129/MAXA($T$8:$T$463)</f>
        <v>0</v>
      </c>
      <c r="BR129" s="156">
        <f t="shared" si="79"/>
        <v>11</v>
      </c>
      <c r="BS129" s="156">
        <f t="shared" si="80"/>
        <v>11</v>
      </c>
      <c r="BT129" s="157">
        <f t="shared" si="81"/>
        <v>1</v>
      </c>
      <c r="BU129" s="255">
        <f t="shared" si="58"/>
        <v>1</v>
      </c>
      <c r="BV129" s="252">
        <f>IF(ISNA(VLOOKUP((CONCATENATE(U129,V129)),Fréquencess,3,FALSE)),0,VLOOKUP((CONCATENATE(U129,V129)),Fréquencess,3,FALSE))</f>
        <v>1</v>
      </c>
      <c r="BW129" s="247">
        <f t="shared" si="82"/>
        <v>1</v>
      </c>
      <c r="BX129" s="247">
        <f t="shared" si="64"/>
        <v>1</v>
      </c>
      <c r="BY129" s="247">
        <f>IF(ISNA(VLOOKUP(Q129,score_volatilité,2,FALSE)),0,VLOOKUP(Q129,score_volatilité,2,FALSE))</f>
        <v>1</v>
      </c>
      <c r="BZ129" s="247">
        <f>IF(ISNA(VLOOKUP(X129,score_procédé,2,FALSE)),0,VLOOKUP(X129,score_procédé,2,FALSE))</f>
        <v>0.5</v>
      </c>
      <c r="CA129" s="247">
        <f>IF(ISNA(VLOOKUP(Y129,score_protection,2,FALSE)),0,VLOOKUP(Y129,score_protection,2,FALSE))</f>
        <v>1</v>
      </c>
      <c r="CB129" s="252">
        <f t="shared" si="65"/>
        <v>0.5</v>
      </c>
      <c r="CC129" s="154">
        <f>IF(ISNA(VLOOKUP(L129,DANGERARRETE,10,FALSE)),0,VLOOKUP(L129,DANGERARRETE,10,FALSE))</f>
        <v>0</v>
      </c>
      <c r="CD129" s="154">
        <f>IF(ISNA(VLOOKUP(M129,DANGERARRETE,10,FALSE)),0,VLOOKUP(M129,DANGERARRETE,10,FALSE))</f>
        <v>0</v>
      </c>
      <c r="CE129" s="154">
        <f>IF(ISNA(VLOOKUP(N129,DANGERARRETE,10,FALSE)),0,VLOOKUP(N129,DANGERARRETE,10,FALSE))</f>
        <v>0</v>
      </c>
      <c r="CF129" s="154">
        <f>IF(ISNA(VLOOKUP(O129,DANGERARRETE,10,FALSE)),0,VLOOKUP(O129,DANGERARRETE,10,FALSE))</f>
        <v>0</v>
      </c>
      <c r="CG129" s="154">
        <f t="shared" si="66"/>
        <v>0</v>
      </c>
      <c r="CH129" s="296" t="str">
        <f t="shared" si="69"/>
        <v>NON</v>
      </c>
    </row>
    <row r="130" spans="1:86" s="108" customFormat="1" ht="26.5" customHeight="1" x14ac:dyDescent="0.25">
      <c r="A130" s="77">
        <v>116</v>
      </c>
      <c r="B130" s="105"/>
      <c r="C130" s="105"/>
      <c r="D130" s="106"/>
      <c r="E130" s="106"/>
      <c r="F130" s="107"/>
      <c r="G130" s="114" t="s">
        <v>76</v>
      </c>
      <c r="H130" s="114" t="s">
        <v>76</v>
      </c>
      <c r="I130" s="114" t="s">
        <v>76</v>
      </c>
      <c r="J130" s="114" t="s">
        <v>76</v>
      </c>
      <c r="K130" s="114" t="s">
        <v>9</v>
      </c>
      <c r="L130" s="108" t="s">
        <v>8</v>
      </c>
      <c r="M130" s="108" t="s">
        <v>8</v>
      </c>
      <c r="N130" s="108" t="s">
        <v>8</v>
      </c>
      <c r="O130" s="108" t="s">
        <v>8</v>
      </c>
      <c r="P130" s="225" t="s">
        <v>76</v>
      </c>
      <c r="Q130" s="244" t="s">
        <v>34</v>
      </c>
      <c r="R130" s="259" t="s">
        <v>299</v>
      </c>
      <c r="S130" s="265" t="s">
        <v>300</v>
      </c>
      <c r="T130" s="217">
        <v>0</v>
      </c>
      <c r="U130" s="149" t="s">
        <v>58</v>
      </c>
      <c r="V130" s="149" t="s">
        <v>256</v>
      </c>
      <c r="W130" s="150" t="str">
        <f t="shared" si="78"/>
        <v>&lt; 30 mn</v>
      </c>
      <c r="X130" s="151" t="s">
        <v>31</v>
      </c>
      <c r="Y130" s="229" t="s">
        <v>108</v>
      </c>
      <c r="Z130" s="152">
        <f t="shared" si="46"/>
        <v>0</v>
      </c>
      <c r="AA130" s="152">
        <f t="shared" si="47"/>
        <v>0</v>
      </c>
      <c r="AB130" s="152">
        <f t="shared" si="48"/>
        <v>0</v>
      </c>
      <c r="AC130" s="152">
        <f t="shared" si="49"/>
        <v>0</v>
      </c>
      <c r="AD130" s="152">
        <f t="shared" si="50"/>
        <v>0</v>
      </c>
      <c r="AE130" s="152">
        <f t="shared" si="51"/>
        <v>0</v>
      </c>
      <c r="AF130" s="152">
        <f t="shared" si="52"/>
        <v>0</v>
      </c>
      <c r="AG130" s="152">
        <f t="shared" si="53"/>
        <v>0</v>
      </c>
      <c r="AH130" s="152">
        <f t="shared" si="54"/>
        <v>0</v>
      </c>
      <c r="AI130" s="152">
        <f t="shared" si="55"/>
        <v>0</v>
      </c>
      <c r="AJ130" s="152">
        <f t="shared" si="56"/>
        <v>0</v>
      </c>
      <c r="AK130" s="152">
        <f t="shared" si="57"/>
        <v>0</v>
      </c>
      <c r="AL130" s="263">
        <f t="shared" si="76"/>
        <v>0</v>
      </c>
      <c r="AM130" s="263">
        <f t="shared" si="70"/>
        <v>0</v>
      </c>
      <c r="AN130" s="263">
        <f t="shared" si="77"/>
        <v>0</v>
      </c>
      <c r="AO130" s="251">
        <f t="shared" si="71"/>
        <v>0</v>
      </c>
      <c r="AP130" s="153">
        <f t="shared" si="59"/>
        <v>0</v>
      </c>
      <c r="AQ130" s="153" t="str">
        <f t="shared" si="60"/>
        <v>0</v>
      </c>
      <c r="AR130" s="153" t="str">
        <f t="shared" si="67"/>
        <v>0</v>
      </c>
      <c r="AS130" s="153" t="str">
        <f t="shared" si="68"/>
        <v>0</v>
      </c>
      <c r="AT130" s="247">
        <f t="shared" si="61"/>
        <v>1</v>
      </c>
      <c r="AU130" s="247" t="str">
        <f t="shared" si="62"/>
        <v>Faible</v>
      </c>
      <c r="AV130" s="346" t="str">
        <f t="shared" si="63"/>
        <v>NON</v>
      </c>
      <c r="AW130" s="234" t="str">
        <f>IF(CB130&lt;100,"RISQUE MINIME","RISQUE NON FAIBLE")</f>
        <v>RISQUE MINIME</v>
      </c>
      <c r="AX130" s="231" t="str">
        <f>IF(AO130=0,"NON","OUI")</f>
        <v>NON</v>
      </c>
      <c r="AY130" s="351"/>
      <c r="AZ130" s="352" t="s">
        <v>310</v>
      </c>
      <c r="BA130" s="237" t="str">
        <f>IF(AP130=0,"NON","OUI")</f>
        <v>NON</v>
      </c>
      <c r="BB130" s="351"/>
      <c r="BC130" s="351"/>
      <c r="BD130" s="352" t="s">
        <v>310</v>
      </c>
      <c r="BE130" s="237" t="str">
        <f>IF((AQ130+AR130)=3,"YEUX / INGESTION",IF(AQ130="2","YEUX",IF(AR130="1","INGESTION","NON")))</f>
        <v>NON</v>
      </c>
      <c r="BF130" s="351"/>
      <c r="BG130" s="354" t="s">
        <v>310</v>
      </c>
      <c r="BH130" s="154">
        <f>IF(ISNA(VLOOKUP(L130,CMRCLP,4,FALSE)),0,VLOOKUP(L130,CMRCLP,4))</f>
        <v>0</v>
      </c>
      <c r="BI130" s="154">
        <f>IF(ISNA(VLOOKUP(M130,CMRCLP,4,FALSE)),0,VLOOKUP(M130,CMRCLP,4))</f>
        <v>0</v>
      </c>
      <c r="BJ130" s="154">
        <f>IF(ISNA(VLOOKUP(N130,CMRCLP,4,FALSE)),0,VLOOKUP(N130,CMRCLP,4))</f>
        <v>0</v>
      </c>
      <c r="BK130" s="154">
        <f>IF(ISNA(VLOOKUP(O130,CMRCLP,4,FALSE)),0,VLOOKUP(O130,CMRCLP,4))</f>
        <v>0</v>
      </c>
      <c r="BL130" s="154">
        <f>IF(ISNA(VLOOKUP(L130,DANGERCLP,2,FALSE)),1,VLOOKUP(L130,DANGERCLP,2,FALSE))</f>
        <v>1</v>
      </c>
      <c r="BM130" s="154">
        <f>IF(ISNA(VLOOKUP(M130,DANGERCLP,2,FALSE)),1,VLOOKUP(M130,DANGERCLP,2,FALSE))</f>
        <v>1</v>
      </c>
      <c r="BN130" s="154">
        <f>IF(ISNA(VLOOKUP(N130,DANGERCLP,2,FALSE)),1,VLOOKUP(N130,DANGERCLP,2,FALSE))</f>
        <v>1</v>
      </c>
      <c r="BO130" s="154">
        <f>IF(ISNA(VLOOKUP(O130,DANGERCLP,2,FALSE)),1,VLOOKUP(O130,DANGERCLP,2,FALSE))</f>
        <v>1</v>
      </c>
      <c r="BP130" s="154">
        <f>IF(ISNA(VLOOKUP(P130,VLEPON,2)),1,VLOOKUP(P130,VLEPON,2))</f>
        <v>1</v>
      </c>
      <c r="BQ130" s="155">
        <f>T130/MAXA($T$8:$T$463)</f>
        <v>0</v>
      </c>
      <c r="BR130" s="156">
        <f t="shared" si="79"/>
        <v>11</v>
      </c>
      <c r="BS130" s="156">
        <f t="shared" si="80"/>
        <v>11</v>
      </c>
      <c r="BT130" s="157">
        <f t="shared" si="81"/>
        <v>1</v>
      </c>
      <c r="BU130" s="255">
        <f t="shared" si="58"/>
        <v>1</v>
      </c>
      <c r="BV130" s="252">
        <f>IF(ISNA(VLOOKUP((CONCATENATE(U130,V130)),Fréquencess,3,FALSE)),0,VLOOKUP((CONCATENATE(U130,V130)),Fréquencess,3,FALSE))</f>
        <v>1</v>
      </c>
      <c r="BW130" s="247">
        <f t="shared" si="82"/>
        <v>1</v>
      </c>
      <c r="BX130" s="247">
        <f t="shared" si="64"/>
        <v>1</v>
      </c>
      <c r="BY130" s="247">
        <f>IF(ISNA(VLOOKUP(Q130,score_volatilité,2,FALSE)),0,VLOOKUP(Q130,score_volatilité,2,FALSE))</f>
        <v>1</v>
      </c>
      <c r="BZ130" s="247">
        <f>IF(ISNA(VLOOKUP(X130,score_procédé,2,FALSE)),0,VLOOKUP(X130,score_procédé,2,FALSE))</f>
        <v>0.5</v>
      </c>
      <c r="CA130" s="247">
        <f>IF(ISNA(VLOOKUP(Y130,score_protection,2,FALSE)),0,VLOOKUP(Y130,score_protection,2,FALSE))</f>
        <v>1</v>
      </c>
      <c r="CB130" s="252">
        <f t="shared" si="65"/>
        <v>0.5</v>
      </c>
      <c r="CC130" s="154">
        <f>IF(ISNA(VLOOKUP(L130,DANGERARRETE,10,FALSE)),0,VLOOKUP(L130,DANGERARRETE,10,FALSE))</f>
        <v>0</v>
      </c>
      <c r="CD130" s="154">
        <f>IF(ISNA(VLOOKUP(M130,DANGERARRETE,10,FALSE)),0,VLOOKUP(M130,DANGERARRETE,10,FALSE))</f>
        <v>0</v>
      </c>
      <c r="CE130" s="154">
        <f>IF(ISNA(VLOOKUP(N130,DANGERARRETE,10,FALSE)),0,VLOOKUP(N130,DANGERARRETE,10,FALSE))</f>
        <v>0</v>
      </c>
      <c r="CF130" s="154">
        <f>IF(ISNA(VLOOKUP(O130,DANGERARRETE,10,FALSE)),0,VLOOKUP(O130,DANGERARRETE,10,FALSE))</f>
        <v>0</v>
      </c>
      <c r="CG130" s="154">
        <f t="shared" si="66"/>
        <v>0</v>
      </c>
      <c r="CH130" s="296" t="str">
        <f t="shared" si="69"/>
        <v>NON</v>
      </c>
    </row>
    <row r="131" spans="1:86" s="108" customFormat="1" ht="26.5" customHeight="1" x14ac:dyDescent="0.25">
      <c r="A131" s="77">
        <v>116</v>
      </c>
      <c r="B131" s="105"/>
      <c r="C131" s="105"/>
      <c r="D131" s="106"/>
      <c r="E131" s="106"/>
      <c r="F131" s="107"/>
      <c r="G131" s="114" t="s">
        <v>76</v>
      </c>
      <c r="H131" s="114" t="s">
        <v>76</v>
      </c>
      <c r="I131" s="114" t="s">
        <v>76</v>
      </c>
      <c r="J131" s="114" t="s">
        <v>76</v>
      </c>
      <c r="K131" s="114" t="s">
        <v>9</v>
      </c>
      <c r="L131" s="108" t="s">
        <v>8</v>
      </c>
      <c r="M131" s="108" t="s">
        <v>8</v>
      </c>
      <c r="N131" s="108" t="s">
        <v>8</v>
      </c>
      <c r="O131" s="108" t="s">
        <v>8</v>
      </c>
      <c r="P131" s="225" t="s">
        <v>76</v>
      </c>
      <c r="Q131" s="244" t="s">
        <v>34</v>
      </c>
      <c r="R131" s="259" t="s">
        <v>299</v>
      </c>
      <c r="S131" s="265" t="s">
        <v>300</v>
      </c>
      <c r="T131" s="217">
        <v>0</v>
      </c>
      <c r="U131" s="149" t="s">
        <v>58</v>
      </c>
      <c r="V131" s="149" t="s">
        <v>256</v>
      </c>
      <c r="W131" s="150" t="str">
        <f t="shared" si="78"/>
        <v>&lt; 30 mn</v>
      </c>
      <c r="X131" s="151" t="s">
        <v>31</v>
      </c>
      <c r="Y131" s="229" t="s">
        <v>108</v>
      </c>
      <c r="Z131" s="152">
        <f t="shared" si="46"/>
        <v>0</v>
      </c>
      <c r="AA131" s="152">
        <f t="shared" si="47"/>
        <v>0</v>
      </c>
      <c r="AB131" s="152">
        <f t="shared" si="48"/>
        <v>0</v>
      </c>
      <c r="AC131" s="152">
        <f t="shared" si="49"/>
        <v>0</v>
      </c>
      <c r="AD131" s="152">
        <f t="shared" si="50"/>
        <v>0</v>
      </c>
      <c r="AE131" s="152">
        <f t="shared" si="51"/>
        <v>0</v>
      </c>
      <c r="AF131" s="152">
        <f t="shared" si="52"/>
        <v>0</v>
      </c>
      <c r="AG131" s="152">
        <f t="shared" si="53"/>
        <v>0</v>
      </c>
      <c r="AH131" s="152">
        <f t="shared" si="54"/>
        <v>0</v>
      </c>
      <c r="AI131" s="152">
        <f t="shared" si="55"/>
        <v>0</v>
      </c>
      <c r="AJ131" s="152">
        <f t="shared" si="56"/>
        <v>0</v>
      </c>
      <c r="AK131" s="152">
        <f t="shared" si="57"/>
        <v>0</v>
      </c>
      <c r="AL131" s="263">
        <f t="shared" si="76"/>
        <v>0</v>
      </c>
      <c r="AM131" s="263">
        <f t="shared" si="70"/>
        <v>0</v>
      </c>
      <c r="AN131" s="263">
        <f t="shared" si="77"/>
        <v>0</v>
      </c>
      <c r="AO131" s="251">
        <f t="shared" si="71"/>
        <v>0</v>
      </c>
      <c r="AP131" s="153">
        <f t="shared" si="59"/>
        <v>0</v>
      </c>
      <c r="AQ131" s="153" t="str">
        <f t="shared" si="60"/>
        <v>0</v>
      </c>
      <c r="AR131" s="153" t="str">
        <f t="shared" si="67"/>
        <v>0</v>
      </c>
      <c r="AS131" s="153" t="str">
        <f t="shared" si="68"/>
        <v>0</v>
      </c>
      <c r="AT131" s="247">
        <f t="shared" si="61"/>
        <v>1</v>
      </c>
      <c r="AU131" s="247" t="str">
        <f t="shared" si="62"/>
        <v>Faible</v>
      </c>
      <c r="AV131" s="346" t="str">
        <f t="shared" si="63"/>
        <v>NON</v>
      </c>
      <c r="AW131" s="234" t="str">
        <f>IF(CB131&lt;100,"RISQUE MINIME","RISQUE NON FAIBLE")</f>
        <v>RISQUE MINIME</v>
      </c>
      <c r="AX131" s="231" t="str">
        <f>IF(AO131=0,"NON","OUI")</f>
        <v>NON</v>
      </c>
      <c r="AY131" s="351"/>
      <c r="AZ131" s="352" t="s">
        <v>310</v>
      </c>
      <c r="BA131" s="237" t="str">
        <f>IF(AP131=0,"NON","OUI")</f>
        <v>NON</v>
      </c>
      <c r="BB131" s="351"/>
      <c r="BC131" s="351"/>
      <c r="BD131" s="352" t="s">
        <v>310</v>
      </c>
      <c r="BE131" s="237" t="str">
        <f>IF((AQ131+AR131)=3,"YEUX / INGESTION",IF(AQ131="2","YEUX",IF(AR131="1","INGESTION","NON")))</f>
        <v>NON</v>
      </c>
      <c r="BF131" s="351"/>
      <c r="BG131" s="354" t="s">
        <v>310</v>
      </c>
      <c r="BH131" s="154">
        <f>IF(ISNA(VLOOKUP(L131,CMRCLP,4,FALSE)),0,VLOOKUP(L131,CMRCLP,4))</f>
        <v>0</v>
      </c>
      <c r="BI131" s="154">
        <f>IF(ISNA(VLOOKUP(M131,CMRCLP,4,FALSE)),0,VLOOKUP(M131,CMRCLP,4))</f>
        <v>0</v>
      </c>
      <c r="BJ131" s="154">
        <f>IF(ISNA(VLOOKUP(N131,CMRCLP,4,FALSE)),0,VLOOKUP(N131,CMRCLP,4))</f>
        <v>0</v>
      </c>
      <c r="BK131" s="154">
        <f>IF(ISNA(VLOOKUP(O131,CMRCLP,4,FALSE)),0,VLOOKUP(O131,CMRCLP,4))</f>
        <v>0</v>
      </c>
      <c r="BL131" s="154">
        <f>IF(ISNA(VLOOKUP(L131,DANGERCLP,2,FALSE)),1,VLOOKUP(L131,DANGERCLP,2,FALSE))</f>
        <v>1</v>
      </c>
      <c r="BM131" s="154">
        <f>IF(ISNA(VLOOKUP(M131,DANGERCLP,2,FALSE)),1,VLOOKUP(M131,DANGERCLP,2,FALSE))</f>
        <v>1</v>
      </c>
      <c r="BN131" s="154">
        <f>IF(ISNA(VLOOKUP(N131,DANGERCLP,2,FALSE)),1,VLOOKUP(N131,DANGERCLP,2,FALSE))</f>
        <v>1</v>
      </c>
      <c r="BO131" s="154">
        <f>IF(ISNA(VLOOKUP(O131,DANGERCLP,2,FALSE)),1,VLOOKUP(O131,DANGERCLP,2,FALSE))</f>
        <v>1</v>
      </c>
      <c r="BP131" s="154">
        <f>IF(ISNA(VLOOKUP(P131,VLEPON,2)),1,VLOOKUP(P131,VLEPON,2))</f>
        <v>1</v>
      </c>
      <c r="BQ131" s="155">
        <f>T131/MAXA($T$8:$T$463)</f>
        <v>0</v>
      </c>
      <c r="BR131" s="156">
        <f t="shared" si="79"/>
        <v>11</v>
      </c>
      <c r="BS131" s="156">
        <f t="shared" si="80"/>
        <v>11</v>
      </c>
      <c r="BT131" s="157">
        <f t="shared" si="81"/>
        <v>1</v>
      </c>
      <c r="BU131" s="255">
        <f t="shared" si="58"/>
        <v>1</v>
      </c>
      <c r="BV131" s="252">
        <f>IF(ISNA(VLOOKUP((CONCATENATE(U131,V131)),Fréquencess,3,FALSE)),0,VLOOKUP((CONCATENATE(U131,V131)),Fréquencess,3,FALSE))</f>
        <v>1</v>
      </c>
      <c r="BW131" s="247">
        <f t="shared" si="82"/>
        <v>1</v>
      </c>
      <c r="BX131" s="247">
        <f t="shared" si="64"/>
        <v>1</v>
      </c>
      <c r="BY131" s="247">
        <f>IF(ISNA(VLOOKUP(Q131,score_volatilité,2,FALSE)),0,VLOOKUP(Q131,score_volatilité,2,FALSE))</f>
        <v>1</v>
      </c>
      <c r="BZ131" s="247">
        <f>IF(ISNA(VLOOKUP(X131,score_procédé,2,FALSE)),0,VLOOKUP(X131,score_procédé,2,FALSE))</f>
        <v>0.5</v>
      </c>
      <c r="CA131" s="247">
        <f>IF(ISNA(VLOOKUP(Y131,score_protection,2,FALSE)),0,VLOOKUP(Y131,score_protection,2,FALSE))</f>
        <v>1</v>
      </c>
      <c r="CB131" s="252">
        <f t="shared" si="65"/>
        <v>0.5</v>
      </c>
      <c r="CC131" s="154">
        <f>IF(ISNA(VLOOKUP(L131,DANGERARRETE,10,FALSE)),0,VLOOKUP(L131,DANGERARRETE,10,FALSE))</f>
        <v>0</v>
      </c>
      <c r="CD131" s="154">
        <f>IF(ISNA(VLOOKUP(M131,DANGERARRETE,10,FALSE)),0,VLOOKUP(M131,DANGERARRETE,10,FALSE))</f>
        <v>0</v>
      </c>
      <c r="CE131" s="154">
        <f>IF(ISNA(VLOOKUP(N131,DANGERARRETE,10,FALSE)),0,VLOOKUP(N131,DANGERARRETE,10,FALSE))</f>
        <v>0</v>
      </c>
      <c r="CF131" s="154">
        <f>IF(ISNA(VLOOKUP(O131,DANGERARRETE,10,FALSE)),0,VLOOKUP(O131,DANGERARRETE,10,FALSE))</f>
        <v>0</v>
      </c>
      <c r="CG131" s="154">
        <f t="shared" si="66"/>
        <v>0</v>
      </c>
      <c r="CH131" s="296" t="str">
        <f t="shared" si="69"/>
        <v>NON</v>
      </c>
    </row>
    <row r="132" spans="1:86" s="108" customFormat="1" ht="26.5" customHeight="1" x14ac:dyDescent="0.25">
      <c r="A132" s="77">
        <v>116</v>
      </c>
      <c r="B132" s="105"/>
      <c r="C132" s="105"/>
      <c r="D132" s="106"/>
      <c r="E132" s="106"/>
      <c r="F132" s="107"/>
      <c r="G132" s="114" t="s">
        <v>76</v>
      </c>
      <c r="H132" s="114" t="s">
        <v>76</v>
      </c>
      <c r="I132" s="114" t="s">
        <v>76</v>
      </c>
      <c r="J132" s="114" t="s">
        <v>76</v>
      </c>
      <c r="K132" s="114" t="s">
        <v>9</v>
      </c>
      <c r="L132" s="108" t="s">
        <v>8</v>
      </c>
      <c r="M132" s="108" t="s">
        <v>8</v>
      </c>
      <c r="N132" s="108" t="s">
        <v>8</v>
      </c>
      <c r="O132" s="108" t="s">
        <v>8</v>
      </c>
      <c r="P132" s="225" t="s">
        <v>76</v>
      </c>
      <c r="Q132" s="244" t="s">
        <v>34</v>
      </c>
      <c r="R132" s="259" t="s">
        <v>299</v>
      </c>
      <c r="S132" s="265" t="s">
        <v>300</v>
      </c>
      <c r="T132" s="217">
        <v>0</v>
      </c>
      <c r="U132" s="149" t="s">
        <v>58</v>
      </c>
      <c r="V132" s="149" t="s">
        <v>256</v>
      </c>
      <c r="W132" s="150" t="str">
        <f t="shared" si="78"/>
        <v>&lt; 30 mn</v>
      </c>
      <c r="X132" s="151" t="s">
        <v>31</v>
      </c>
      <c r="Y132" s="229" t="s">
        <v>108</v>
      </c>
      <c r="Z132" s="152">
        <f t="shared" si="46"/>
        <v>0</v>
      </c>
      <c r="AA132" s="152">
        <f t="shared" si="47"/>
        <v>0</v>
      </c>
      <c r="AB132" s="152">
        <f t="shared" si="48"/>
        <v>0</v>
      </c>
      <c r="AC132" s="152">
        <f t="shared" si="49"/>
        <v>0</v>
      </c>
      <c r="AD132" s="152">
        <f t="shared" si="50"/>
        <v>0</v>
      </c>
      <c r="AE132" s="152">
        <f t="shared" si="51"/>
        <v>0</v>
      </c>
      <c r="AF132" s="152">
        <f t="shared" si="52"/>
        <v>0</v>
      </c>
      <c r="AG132" s="152">
        <f t="shared" si="53"/>
        <v>0</v>
      </c>
      <c r="AH132" s="152">
        <f t="shared" si="54"/>
        <v>0</v>
      </c>
      <c r="AI132" s="152">
        <f t="shared" si="55"/>
        <v>0</v>
      </c>
      <c r="AJ132" s="152">
        <f t="shared" si="56"/>
        <v>0</v>
      </c>
      <c r="AK132" s="152">
        <f t="shared" si="57"/>
        <v>0</v>
      </c>
      <c r="AL132" s="263">
        <f t="shared" si="76"/>
        <v>0</v>
      </c>
      <c r="AM132" s="263">
        <f t="shared" si="70"/>
        <v>0</v>
      </c>
      <c r="AN132" s="263">
        <f t="shared" si="77"/>
        <v>0</v>
      </c>
      <c r="AO132" s="251">
        <f t="shared" si="71"/>
        <v>0</v>
      </c>
      <c r="AP132" s="153">
        <f t="shared" si="59"/>
        <v>0</v>
      </c>
      <c r="AQ132" s="153" t="str">
        <f t="shared" si="60"/>
        <v>0</v>
      </c>
      <c r="AR132" s="153" t="str">
        <f t="shared" si="67"/>
        <v>0</v>
      </c>
      <c r="AS132" s="153" t="str">
        <f t="shared" si="68"/>
        <v>0</v>
      </c>
      <c r="AT132" s="247">
        <f t="shared" si="61"/>
        <v>1</v>
      </c>
      <c r="AU132" s="247" t="str">
        <f t="shared" si="62"/>
        <v>Faible</v>
      </c>
      <c r="AV132" s="346" t="str">
        <f t="shared" si="63"/>
        <v>NON</v>
      </c>
      <c r="AW132" s="234" t="str">
        <f>IF(CB132&lt;100,"RISQUE MINIME","RISQUE NON FAIBLE")</f>
        <v>RISQUE MINIME</v>
      </c>
      <c r="AX132" s="231" t="str">
        <f>IF(AO132=0,"NON","OUI")</f>
        <v>NON</v>
      </c>
      <c r="AY132" s="351"/>
      <c r="AZ132" s="352" t="s">
        <v>310</v>
      </c>
      <c r="BA132" s="237" t="str">
        <f>IF(AP132=0,"NON","OUI")</f>
        <v>NON</v>
      </c>
      <c r="BB132" s="351"/>
      <c r="BC132" s="351"/>
      <c r="BD132" s="352" t="s">
        <v>310</v>
      </c>
      <c r="BE132" s="237" t="str">
        <f>IF((AQ132+AR132)=3,"YEUX / INGESTION",IF(AQ132="2","YEUX",IF(AR132="1","INGESTION","NON")))</f>
        <v>NON</v>
      </c>
      <c r="BF132" s="351"/>
      <c r="BG132" s="354" t="s">
        <v>310</v>
      </c>
      <c r="BH132" s="154">
        <f>IF(ISNA(VLOOKUP(L132,CMRCLP,4,FALSE)),0,VLOOKUP(L132,CMRCLP,4))</f>
        <v>0</v>
      </c>
      <c r="BI132" s="154">
        <f>IF(ISNA(VLOOKUP(M132,CMRCLP,4,FALSE)),0,VLOOKUP(M132,CMRCLP,4))</f>
        <v>0</v>
      </c>
      <c r="BJ132" s="154">
        <f>IF(ISNA(VLOOKUP(N132,CMRCLP,4,FALSE)),0,VLOOKUP(N132,CMRCLP,4))</f>
        <v>0</v>
      </c>
      <c r="BK132" s="154">
        <f>IF(ISNA(VLOOKUP(O132,CMRCLP,4,FALSE)),0,VLOOKUP(O132,CMRCLP,4))</f>
        <v>0</v>
      </c>
      <c r="BL132" s="154">
        <f>IF(ISNA(VLOOKUP(L132,DANGERCLP,2,FALSE)),1,VLOOKUP(L132,DANGERCLP,2,FALSE))</f>
        <v>1</v>
      </c>
      <c r="BM132" s="154">
        <f>IF(ISNA(VLOOKUP(M132,DANGERCLP,2,FALSE)),1,VLOOKUP(M132,DANGERCLP,2,FALSE))</f>
        <v>1</v>
      </c>
      <c r="BN132" s="154">
        <f>IF(ISNA(VLOOKUP(N132,DANGERCLP,2,FALSE)),1,VLOOKUP(N132,DANGERCLP,2,FALSE))</f>
        <v>1</v>
      </c>
      <c r="BO132" s="154">
        <f>IF(ISNA(VLOOKUP(O132,DANGERCLP,2,FALSE)),1,VLOOKUP(O132,DANGERCLP,2,FALSE))</f>
        <v>1</v>
      </c>
      <c r="BP132" s="154">
        <f>IF(ISNA(VLOOKUP(P132,VLEPON,2)),1,VLOOKUP(P132,VLEPON,2))</f>
        <v>1</v>
      </c>
      <c r="BQ132" s="155">
        <f>T132/MAXA($T$8:$T$463)</f>
        <v>0</v>
      </c>
      <c r="BR132" s="156">
        <f t="shared" si="79"/>
        <v>11</v>
      </c>
      <c r="BS132" s="156">
        <f t="shared" si="80"/>
        <v>11</v>
      </c>
      <c r="BT132" s="157">
        <f t="shared" si="81"/>
        <v>1</v>
      </c>
      <c r="BU132" s="255">
        <f t="shared" si="58"/>
        <v>1</v>
      </c>
      <c r="BV132" s="252">
        <f>IF(ISNA(VLOOKUP((CONCATENATE(U132,V132)),Fréquencess,3,FALSE)),0,VLOOKUP((CONCATENATE(U132,V132)),Fréquencess,3,FALSE))</f>
        <v>1</v>
      </c>
      <c r="BW132" s="247">
        <f t="shared" si="82"/>
        <v>1</v>
      </c>
      <c r="BX132" s="247">
        <f t="shared" si="64"/>
        <v>1</v>
      </c>
      <c r="BY132" s="247">
        <f>IF(ISNA(VLOOKUP(Q132,score_volatilité,2,FALSE)),0,VLOOKUP(Q132,score_volatilité,2,FALSE))</f>
        <v>1</v>
      </c>
      <c r="BZ132" s="247">
        <f>IF(ISNA(VLOOKUP(X132,score_procédé,2,FALSE)),0,VLOOKUP(X132,score_procédé,2,FALSE))</f>
        <v>0.5</v>
      </c>
      <c r="CA132" s="247">
        <f>IF(ISNA(VLOOKUP(Y132,score_protection,2,FALSE)),0,VLOOKUP(Y132,score_protection,2,FALSE))</f>
        <v>1</v>
      </c>
      <c r="CB132" s="252">
        <f t="shared" si="65"/>
        <v>0.5</v>
      </c>
      <c r="CC132" s="154">
        <f>IF(ISNA(VLOOKUP(L132,DANGERARRETE,10,FALSE)),0,VLOOKUP(L132,DANGERARRETE,10,FALSE))</f>
        <v>0</v>
      </c>
      <c r="CD132" s="154">
        <f>IF(ISNA(VLOOKUP(M132,DANGERARRETE,10,FALSE)),0,VLOOKUP(M132,DANGERARRETE,10,FALSE))</f>
        <v>0</v>
      </c>
      <c r="CE132" s="154">
        <f>IF(ISNA(VLOOKUP(N132,DANGERARRETE,10,FALSE)),0,VLOOKUP(N132,DANGERARRETE,10,FALSE))</f>
        <v>0</v>
      </c>
      <c r="CF132" s="154">
        <f>IF(ISNA(VLOOKUP(O132,DANGERARRETE,10,FALSE)),0,VLOOKUP(O132,DANGERARRETE,10,FALSE))</f>
        <v>0</v>
      </c>
      <c r="CG132" s="154">
        <f t="shared" si="66"/>
        <v>0</v>
      </c>
      <c r="CH132" s="296" t="str">
        <f t="shared" si="69"/>
        <v>NON</v>
      </c>
    </row>
    <row r="133" spans="1:86" s="108" customFormat="1" ht="26.5" customHeight="1" x14ac:dyDescent="0.25">
      <c r="A133" s="77">
        <v>116</v>
      </c>
      <c r="B133" s="105"/>
      <c r="C133" s="105"/>
      <c r="D133" s="106"/>
      <c r="E133" s="106"/>
      <c r="F133" s="107"/>
      <c r="G133" s="114" t="s">
        <v>76</v>
      </c>
      <c r="H133" s="114" t="s">
        <v>76</v>
      </c>
      <c r="I133" s="114" t="s">
        <v>76</v>
      </c>
      <c r="J133" s="114" t="s">
        <v>76</v>
      </c>
      <c r="K133" s="114" t="s">
        <v>9</v>
      </c>
      <c r="L133" s="108" t="s">
        <v>8</v>
      </c>
      <c r="M133" s="108" t="s">
        <v>8</v>
      </c>
      <c r="N133" s="108" t="s">
        <v>8</v>
      </c>
      <c r="O133" s="108" t="s">
        <v>8</v>
      </c>
      <c r="P133" s="225" t="s">
        <v>76</v>
      </c>
      <c r="Q133" s="244" t="s">
        <v>34</v>
      </c>
      <c r="R133" s="259" t="s">
        <v>299</v>
      </c>
      <c r="S133" s="265" t="s">
        <v>300</v>
      </c>
      <c r="T133" s="217">
        <v>0</v>
      </c>
      <c r="U133" s="149" t="s">
        <v>58</v>
      </c>
      <c r="V133" s="149" t="s">
        <v>256</v>
      </c>
      <c r="W133" s="150" t="str">
        <f t="shared" si="78"/>
        <v>&lt; 30 mn</v>
      </c>
      <c r="X133" s="151" t="s">
        <v>31</v>
      </c>
      <c r="Y133" s="229" t="s">
        <v>108</v>
      </c>
      <c r="Z133" s="152">
        <f t="shared" si="46"/>
        <v>0</v>
      </c>
      <c r="AA133" s="152">
        <f t="shared" si="47"/>
        <v>0</v>
      </c>
      <c r="AB133" s="152">
        <f t="shared" si="48"/>
        <v>0</v>
      </c>
      <c r="AC133" s="152">
        <f t="shared" si="49"/>
        <v>0</v>
      </c>
      <c r="AD133" s="152">
        <f t="shared" si="50"/>
        <v>0</v>
      </c>
      <c r="AE133" s="152">
        <f t="shared" si="51"/>
        <v>0</v>
      </c>
      <c r="AF133" s="152">
        <f t="shared" si="52"/>
        <v>0</v>
      </c>
      <c r="AG133" s="152">
        <f t="shared" si="53"/>
        <v>0</v>
      </c>
      <c r="AH133" s="152">
        <f t="shared" si="54"/>
        <v>0</v>
      </c>
      <c r="AI133" s="152">
        <f t="shared" si="55"/>
        <v>0</v>
      </c>
      <c r="AJ133" s="152">
        <f t="shared" si="56"/>
        <v>0</v>
      </c>
      <c r="AK133" s="152">
        <f t="shared" si="57"/>
        <v>0</v>
      </c>
      <c r="AL133" s="263">
        <f t="shared" si="76"/>
        <v>0</v>
      </c>
      <c r="AM133" s="263">
        <f t="shared" si="70"/>
        <v>0</v>
      </c>
      <c r="AN133" s="263">
        <f t="shared" si="77"/>
        <v>0</v>
      </c>
      <c r="AO133" s="251">
        <f t="shared" si="71"/>
        <v>0</v>
      </c>
      <c r="AP133" s="153">
        <f t="shared" si="59"/>
        <v>0</v>
      </c>
      <c r="AQ133" s="153" t="str">
        <f t="shared" si="60"/>
        <v>0</v>
      </c>
      <c r="AR133" s="153" t="str">
        <f t="shared" si="67"/>
        <v>0</v>
      </c>
      <c r="AS133" s="153" t="str">
        <f t="shared" si="68"/>
        <v>0</v>
      </c>
      <c r="AT133" s="247">
        <f t="shared" si="61"/>
        <v>1</v>
      </c>
      <c r="AU133" s="247" t="str">
        <f t="shared" si="62"/>
        <v>Faible</v>
      </c>
      <c r="AV133" s="346" t="str">
        <f t="shared" si="63"/>
        <v>NON</v>
      </c>
      <c r="AW133" s="234" t="str">
        <f>IF(CB133&lt;100,"RISQUE MINIME","RISQUE NON FAIBLE")</f>
        <v>RISQUE MINIME</v>
      </c>
      <c r="AX133" s="231" t="str">
        <f>IF(AO133=0,"NON","OUI")</f>
        <v>NON</v>
      </c>
      <c r="AY133" s="351"/>
      <c r="AZ133" s="352" t="s">
        <v>310</v>
      </c>
      <c r="BA133" s="237" t="str">
        <f>IF(AP133=0,"NON","OUI")</f>
        <v>NON</v>
      </c>
      <c r="BB133" s="351"/>
      <c r="BC133" s="351"/>
      <c r="BD133" s="352" t="s">
        <v>310</v>
      </c>
      <c r="BE133" s="237" t="str">
        <f>IF((AQ133+AR133)=3,"YEUX / INGESTION",IF(AQ133="2","YEUX",IF(AR133="1","INGESTION","NON")))</f>
        <v>NON</v>
      </c>
      <c r="BF133" s="351"/>
      <c r="BG133" s="354" t="s">
        <v>310</v>
      </c>
      <c r="BH133" s="154">
        <f>IF(ISNA(VLOOKUP(L133,CMRCLP,4,FALSE)),0,VLOOKUP(L133,CMRCLP,4))</f>
        <v>0</v>
      </c>
      <c r="BI133" s="154">
        <f>IF(ISNA(VLOOKUP(M133,CMRCLP,4,FALSE)),0,VLOOKUP(M133,CMRCLP,4))</f>
        <v>0</v>
      </c>
      <c r="BJ133" s="154">
        <f>IF(ISNA(VLOOKUP(N133,CMRCLP,4,FALSE)),0,VLOOKUP(N133,CMRCLP,4))</f>
        <v>0</v>
      </c>
      <c r="BK133" s="154">
        <f>IF(ISNA(VLOOKUP(O133,CMRCLP,4,FALSE)),0,VLOOKUP(O133,CMRCLP,4))</f>
        <v>0</v>
      </c>
      <c r="BL133" s="154">
        <f>IF(ISNA(VLOOKUP(L133,DANGERCLP,2,FALSE)),1,VLOOKUP(L133,DANGERCLP,2,FALSE))</f>
        <v>1</v>
      </c>
      <c r="BM133" s="154">
        <f>IF(ISNA(VLOOKUP(M133,DANGERCLP,2,FALSE)),1,VLOOKUP(M133,DANGERCLP,2,FALSE))</f>
        <v>1</v>
      </c>
      <c r="BN133" s="154">
        <f>IF(ISNA(VLOOKUP(N133,DANGERCLP,2,FALSE)),1,VLOOKUP(N133,DANGERCLP,2,FALSE))</f>
        <v>1</v>
      </c>
      <c r="BO133" s="154">
        <f>IF(ISNA(VLOOKUP(O133,DANGERCLP,2,FALSE)),1,VLOOKUP(O133,DANGERCLP,2,FALSE))</f>
        <v>1</v>
      </c>
      <c r="BP133" s="154">
        <f>IF(ISNA(VLOOKUP(P133,VLEPON,2)),1,VLOOKUP(P133,VLEPON,2))</f>
        <v>1</v>
      </c>
      <c r="BQ133" s="155">
        <f>T133/MAXA($T$8:$T$463)</f>
        <v>0</v>
      </c>
      <c r="BR133" s="156">
        <f t="shared" si="79"/>
        <v>11</v>
      </c>
      <c r="BS133" s="156">
        <f t="shared" si="80"/>
        <v>11</v>
      </c>
      <c r="BT133" s="157">
        <f t="shared" si="81"/>
        <v>1</v>
      </c>
      <c r="BU133" s="255">
        <f t="shared" si="58"/>
        <v>1</v>
      </c>
      <c r="BV133" s="252">
        <f>IF(ISNA(VLOOKUP((CONCATENATE(U133,V133)),Fréquencess,3,FALSE)),0,VLOOKUP((CONCATENATE(U133,V133)),Fréquencess,3,FALSE))</f>
        <v>1</v>
      </c>
      <c r="BW133" s="247">
        <f t="shared" si="82"/>
        <v>1</v>
      </c>
      <c r="BX133" s="247">
        <f t="shared" si="64"/>
        <v>1</v>
      </c>
      <c r="BY133" s="247">
        <f>IF(ISNA(VLOOKUP(Q133,score_volatilité,2,FALSE)),0,VLOOKUP(Q133,score_volatilité,2,FALSE))</f>
        <v>1</v>
      </c>
      <c r="BZ133" s="247">
        <f>IF(ISNA(VLOOKUP(X133,score_procédé,2,FALSE)),0,VLOOKUP(X133,score_procédé,2,FALSE))</f>
        <v>0.5</v>
      </c>
      <c r="CA133" s="247">
        <f>IF(ISNA(VLOOKUP(Y133,score_protection,2,FALSE)),0,VLOOKUP(Y133,score_protection,2,FALSE))</f>
        <v>1</v>
      </c>
      <c r="CB133" s="252">
        <f t="shared" si="65"/>
        <v>0.5</v>
      </c>
      <c r="CC133" s="154">
        <f>IF(ISNA(VLOOKUP(L133,DANGERARRETE,10,FALSE)),0,VLOOKUP(L133,DANGERARRETE,10,FALSE))</f>
        <v>0</v>
      </c>
      <c r="CD133" s="154">
        <f>IF(ISNA(VLOOKUP(M133,DANGERARRETE,10,FALSE)),0,VLOOKUP(M133,DANGERARRETE,10,FALSE))</f>
        <v>0</v>
      </c>
      <c r="CE133" s="154">
        <f>IF(ISNA(VLOOKUP(N133,DANGERARRETE,10,FALSE)),0,VLOOKUP(N133,DANGERARRETE,10,FALSE))</f>
        <v>0</v>
      </c>
      <c r="CF133" s="154">
        <f>IF(ISNA(VLOOKUP(O133,DANGERARRETE,10,FALSE)),0,VLOOKUP(O133,DANGERARRETE,10,FALSE))</f>
        <v>0</v>
      </c>
      <c r="CG133" s="154">
        <f t="shared" si="66"/>
        <v>0</v>
      </c>
      <c r="CH133" s="296" t="str">
        <f t="shared" si="69"/>
        <v>NON</v>
      </c>
    </row>
    <row r="134" spans="1:86" s="108" customFormat="1" ht="26.5" customHeight="1" x14ac:dyDescent="0.25">
      <c r="A134" s="77">
        <v>116</v>
      </c>
      <c r="B134" s="105"/>
      <c r="C134" s="105"/>
      <c r="D134" s="106"/>
      <c r="E134" s="106"/>
      <c r="F134" s="107"/>
      <c r="G134" s="114" t="s">
        <v>76</v>
      </c>
      <c r="H134" s="114" t="s">
        <v>76</v>
      </c>
      <c r="I134" s="114" t="s">
        <v>76</v>
      </c>
      <c r="J134" s="114" t="s">
        <v>76</v>
      </c>
      <c r="K134" s="114" t="s">
        <v>9</v>
      </c>
      <c r="L134" s="108" t="s">
        <v>8</v>
      </c>
      <c r="M134" s="108" t="s">
        <v>8</v>
      </c>
      <c r="N134" s="108" t="s">
        <v>8</v>
      </c>
      <c r="O134" s="108" t="s">
        <v>8</v>
      </c>
      <c r="P134" s="225" t="s">
        <v>76</v>
      </c>
      <c r="Q134" s="244" t="s">
        <v>34</v>
      </c>
      <c r="R134" s="259" t="s">
        <v>299</v>
      </c>
      <c r="S134" s="265" t="s">
        <v>300</v>
      </c>
      <c r="T134" s="217">
        <v>0</v>
      </c>
      <c r="U134" s="149" t="s">
        <v>58</v>
      </c>
      <c r="V134" s="149" t="s">
        <v>256</v>
      </c>
      <c r="W134" s="150" t="str">
        <f t="shared" si="78"/>
        <v>&lt; 30 mn</v>
      </c>
      <c r="X134" s="151" t="s">
        <v>31</v>
      </c>
      <c r="Y134" s="229" t="s">
        <v>108</v>
      </c>
      <c r="Z134" s="152">
        <f t="shared" si="46"/>
        <v>0</v>
      </c>
      <c r="AA134" s="152">
        <f t="shared" si="47"/>
        <v>0</v>
      </c>
      <c r="AB134" s="152">
        <f t="shared" si="48"/>
        <v>0</v>
      </c>
      <c r="AC134" s="152">
        <f t="shared" si="49"/>
        <v>0</v>
      </c>
      <c r="AD134" s="152">
        <f t="shared" si="50"/>
        <v>0</v>
      </c>
      <c r="AE134" s="152">
        <f t="shared" si="51"/>
        <v>0</v>
      </c>
      <c r="AF134" s="152">
        <f t="shared" si="52"/>
        <v>0</v>
      </c>
      <c r="AG134" s="152">
        <f t="shared" si="53"/>
        <v>0</v>
      </c>
      <c r="AH134" s="152">
        <f t="shared" si="54"/>
        <v>0</v>
      </c>
      <c r="AI134" s="152">
        <f t="shared" si="55"/>
        <v>0</v>
      </c>
      <c r="AJ134" s="152">
        <f t="shared" si="56"/>
        <v>0</v>
      </c>
      <c r="AK134" s="152">
        <f t="shared" si="57"/>
        <v>0</v>
      </c>
      <c r="AL134" s="263">
        <f t="shared" si="76"/>
        <v>0</v>
      </c>
      <c r="AM134" s="263">
        <f t="shared" si="70"/>
        <v>0</v>
      </c>
      <c r="AN134" s="263">
        <f t="shared" si="77"/>
        <v>0</v>
      </c>
      <c r="AO134" s="251">
        <f t="shared" si="71"/>
        <v>0</v>
      </c>
      <c r="AP134" s="153">
        <f t="shared" si="59"/>
        <v>0</v>
      </c>
      <c r="AQ134" s="153" t="str">
        <f t="shared" si="60"/>
        <v>0</v>
      </c>
      <c r="AR134" s="153" t="str">
        <f t="shared" si="67"/>
        <v>0</v>
      </c>
      <c r="AS134" s="153" t="str">
        <f t="shared" si="68"/>
        <v>0</v>
      </c>
      <c r="AT134" s="247">
        <f t="shared" si="61"/>
        <v>1</v>
      </c>
      <c r="AU134" s="247" t="str">
        <f t="shared" si="62"/>
        <v>Faible</v>
      </c>
      <c r="AV134" s="346" t="str">
        <f t="shared" si="63"/>
        <v>NON</v>
      </c>
      <c r="AW134" s="234" t="str">
        <f>IF(CB134&lt;100,"RISQUE MINIME","RISQUE NON FAIBLE")</f>
        <v>RISQUE MINIME</v>
      </c>
      <c r="AX134" s="231" t="str">
        <f>IF(AO134=0,"NON","OUI")</f>
        <v>NON</v>
      </c>
      <c r="AY134" s="351"/>
      <c r="AZ134" s="352" t="s">
        <v>310</v>
      </c>
      <c r="BA134" s="237" t="str">
        <f>IF(AP134=0,"NON","OUI")</f>
        <v>NON</v>
      </c>
      <c r="BB134" s="351"/>
      <c r="BC134" s="351"/>
      <c r="BD134" s="352" t="s">
        <v>310</v>
      </c>
      <c r="BE134" s="237" t="str">
        <f>IF((AQ134+AR134)=3,"YEUX / INGESTION",IF(AQ134="2","YEUX",IF(AR134="1","INGESTION","NON")))</f>
        <v>NON</v>
      </c>
      <c r="BF134" s="351"/>
      <c r="BG134" s="354" t="s">
        <v>310</v>
      </c>
      <c r="BH134" s="154">
        <f>IF(ISNA(VLOOKUP(L134,CMRCLP,4,FALSE)),0,VLOOKUP(L134,CMRCLP,4))</f>
        <v>0</v>
      </c>
      <c r="BI134" s="154">
        <f>IF(ISNA(VLOOKUP(M134,CMRCLP,4,FALSE)),0,VLOOKUP(M134,CMRCLP,4))</f>
        <v>0</v>
      </c>
      <c r="BJ134" s="154">
        <f>IF(ISNA(VLOOKUP(N134,CMRCLP,4,FALSE)),0,VLOOKUP(N134,CMRCLP,4))</f>
        <v>0</v>
      </c>
      <c r="BK134" s="154">
        <f>IF(ISNA(VLOOKUP(O134,CMRCLP,4,FALSE)),0,VLOOKUP(O134,CMRCLP,4))</f>
        <v>0</v>
      </c>
      <c r="BL134" s="154">
        <f>IF(ISNA(VLOOKUP(L134,DANGERCLP,2,FALSE)),1,VLOOKUP(L134,DANGERCLP,2,FALSE))</f>
        <v>1</v>
      </c>
      <c r="BM134" s="154">
        <f>IF(ISNA(VLOOKUP(M134,DANGERCLP,2,FALSE)),1,VLOOKUP(M134,DANGERCLP,2,FALSE))</f>
        <v>1</v>
      </c>
      <c r="BN134" s="154">
        <f>IF(ISNA(VLOOKUP(N134,DANGERCLP,2,FALSE)),1,VLOOKUP(N134,DANGERCLP,2,FALSE))</f>
        <v>1</v>
      </c>
      <c r="BO134" s="154">
        <f>IF(ISNA(VLOOKUP(O134,DANGERCLP,2,FALSE)),1,VLOOKUP(O134,DANGERCLP,2,FALSE))</f>
        <v>1</v>
      </c>
      <c r="BP134" s="154">
        <f>IF(ISNA(VLOOKUP(P134,VLEPON,2)),1,VLOOKUP(P134,VLEPON,2))</f>
        <v>1</v>
      </c>
      <c r="BQ134" s="155">
        <f>T134/MAXA($T$8:$T$463)</f>
        <v>0</v>
      </c>
      <c r="BR134" s="156">
        <f t="shared" si="79"/>
        <v>11</v>
      </c>
      <c r="BS134" s="156">
        <f t="shared" si="80"/>
        <v>11</v>
      </c>
      <c r="BT134" s="157">
        <f t="shared" si="81"/>
        <v>1</v>
      </c>
      <c r="BU134" s="255">
        <f t="shared" si="58"/>
        <v>1</v>
      </c>
      <c r="BV134" s="252">
        <f>IF(ISNA(VLOOKUP((CONCATENATE(U134,V134)),Fréquencess,3,FALSE)),0,VLOOKUP((CONCATENATE(U134,V134)),Fréquencess,3,FALSE))</f>
        <v>1</v>
      </c>
      <c r="BW134" s="247">
        <f t="shared" si="82"/>
        <v>1</v>
      </c>
      <c r="BX134" s="247">
        <f t="shared" si="64"/>
        <v>1</v>
      </c>
      <c r="BY134" s="247">
        <f>IF(ISNA(VLOOKUP(Q134,score_volatilité,2,FALSE)),0,VLOOKUP(Q134,score_volatilité,2,FALSE))</f>
        <v>1</v>
      </c>
      <c r="BZ134" s="247">
        <f>IF(ISNA(VLOOKUP(X134,score_procédé,2,FALSE)),0,VLOOKUP(X134,score_procédé,2,FALSE))</f>
        <v>0.5</v>
      </c>
      <c r="CA134" s="247">
        <f>IF(ISNA(VLOOKUP(Y134,score_protection,2,FALSE)),0,VLOOKUP(Y134,score_protection,2,FALSE))</f>
        <v>1</v>
      </c>
      <c r="CB134" s="252">
        <f t="shared" si="65"/>
        <v>0.5</v>
      </c>
      <c r="CC134" s="154">
        <f>IF(ISNA(VLOOKUP(L134,DANGERARRETE,10,FALSE)),0,VLOOKUP(L134,DANGERARRETE,10,FALSE))</f>
        <v>0</v>
      </c>
      <c r="CD134" s="154">
        <f>IF(ISNA(VLOOKUP(M134,DANGERARRETE,10,FALSE)),0,VLOOKUP(M134,DANGERARRETE,10,FALSE))</f>
        <v>0</v>
      </c>
      <c r="CE134" s="154">
        <f>IF(ISNA(VLOOKUP(N134,DANGERARRETE,10,FALSE)),0,VLOOKUP(N134,DANGERARRETE,10,FALSE))</f>
        <v>0</v>
      </c>
      <c r="CF134" s="154">
        <f>IF(ISNA(VLOOKUP(O134,DANGERARRETE,10,FALSE)),0,VLOOKUP(O134,DANGERARRETE,10,FALSE))</f>
        <v>0</v>
      </c>
      <c r="CG134" s="154">
        <f t="shared" si="66"/>
        <v>0</v>
      </c>
      <c r="CH134" s="296" t="str">
        <f t="shared" si="69"/>
        <v>NON</v>
      </c>
    </row>
    <row r="135" spans="1:86" s="108" customFormat="1" ht="26.5" customHeight="1" x14ac:dyDescent="0.25">
      <c r="A135" s="77">
        <v>116</v>
      </c>
      <c r="B135" s="105"/>
      <c r="C135" s="105"/>
      <c r="D135" s="106"/>
      <c r="E135" s="106"/>
      <c r="F135" s="107"/>
      <c r="G135" s="114" t="s">
        <v>76</v>
      </c>
      <c r="H135" s="114" t="s">
        <v>76</v>
      </c>
      <c r="I135" s="114" t="s">
        <v>76</v>
      </c>
      <c r="J135" s="114" t="s">
        <v>76</v>
      </c>
      <c r="K135" s="114" t="s">
        <v>9</v>
      </c>
      <c r="L135" s="108" t="s">
        <v>8</v>
      </c>
      <c r="M135" s="108" t="s">
        <v>8</v>
      </c>
      <c r="N135" s="108" t="s">
        <v>8</v>
      </c>
      <c r="O135" s="108" t="s">
        <v>8</v>
      </c>
      <c r="P135" s="225" t="s">
        <v>76</v>
      </c>
      <c r="Q135" s="244" t="s">
        <v>34</v>
      </c>
      <c r="R135" s="259" t="s">
        <v>299</v>
      </c>
      <c r="S135" s="265" t="s">
        <v>300</v>
      </c>
      <c r="T135" s="217">
        <v>0</v>
      </c>
      <c r="U135" s="149" t="s">
        <v>58</v>
      </c>
      <c r="V135" s="149" t="s">
        <v>256</v>
      </c>
      <c r="W135" s="150" t="str">
        <f t="shared" si="78"/>
        <v>&lt; 30 mn</v>
      </c>
      <c r="X135" s="151" t="s">
        <v>31</v>
      </c>
      <c r="Y135" s="229" t="s">
        <v>108</v>
      </c>
      <c r="Z135" s="152">
        <f t="shared" si="46"/>
        <v>0</v>
      </c>
      <c r="AA135" s="152">
        <f t="shared" si="47"/>
        <v>0</v>
      </c>
      <c r="AB135" s="152">
        <f t="shared" si="48"/>
        <v>0</v>
      </c>
      <c r="AC135" s="152">
        <f t="shared" si="49"/>
        <v>0</v>
      </c>
      <c r="AD135" s="152">
        <f t="shared" si="50"/>
        <v>0</v>
      </c>
      <c r="AE135" s="152">
        <f t="shared" si="51"/>
        <v>0</v>
      </c>
      <c r="AF135" s="152">
        <f t="shared" si="52"/>
        <v>0</v>
      </c>
      <c r="AG135" s="152">
        <f t="shared" si="53"/>
        <v>0</v>
      </c>
      <c r="AH135" s="152">
        <f t="shared" si="54"/>
        <v>0</v>
      </c>
      <c r="AI135" s="152">
        <f t="shared" si="55"/>
        <v>0</v>
      </c>
      <c r="AJ135" s="152">
        <f t="shared" si="56"/>
        <v>0</v>
      </c>
      <c r="AK135" s="152">
        <f t="shared" si="57"/>
        <v>0</v>
      </c>
      <c r="AL135" s="263">
        <f t="shared" si="76"/>
        <v>0</v>
      </c>
      <c r="AM135" s="263">
        <f t="shared" si="70"/>
        <v>0</v>
      </c>
      <c r="AN135" s="263">
        <f t="shared" si="77"/>
        <v>0</v>
      </c>
      <c r="AO135" s="251">
        <f t="shared" si="71"/>
        <v>0</v>
      </c>
      <c r="AP135" s="153">
        <f t="shared" si="59"/>
        <v>0</v>
      </c>
      <c r="AQ135" s="153" t="str">
        <f t="shared" si="60"/>
        <v>0</v>
      </c>
      <c r="AR135" s="153" t="str">
        <f t="shared" si="67"/>
        <v>0</v>
      </c>
      <c r="AS135" s="153" t="str">
        <f t="shared" si="68"/>
        <v>0</v>
      </c>
      <c r="AT135" s="247">
        <f t="shared" si="61"/>
        <v>1</v>
      </c>
      <c r="AU135" s="247" t="str">
        <f t="shared" si="62"/>
        <v>Faible</v>
      </c>
      <c r="AV135" s="346" t="str">
        <f t="shared" si="63"/>
        <v>NON</v>
      </c>
      <c r="AW135" s="234" t="str">
        <f>IF(CB135&lt;100,"RISQUE MINIME","RISQUE NON FAIBLE")</f>
        <v>RISQUE MINIME</v>
      </c>
      <c r="AX135" s="231" t="str">
        <f>IF(AO135=0,"NON","OUI")</f>
        <v>NON</v>
      </c>
      <c r="AY135" s="351"/>
      <c r="AZ135" s="352" t="s">
        <v>310</v>
      </c>
      <c r="BA135" s="237" t="str">
        <f>IF(AP135=0,"NON","OUI")</f>
        <v>NON</v>
      </c>
      <c r="BB135" s="351"/>
      <c r="BC135" s="351"/>
      <c r="BD135" s="352" t="s">
        <v>310</v>
      </c>
      <c r="BE135" s="237" t="str">
        <f>IF((AQ135+AR135)=3,"YEUX / INGESTION",IF(AQ135="2","YEUX",IF(AR135="1","INGESTION","NON")))</f>
        <v>NON</v>
      </c>
      <c r="BF135" s="351"/>
      <c r="BG135" s="354" t="s">
        <v>310</v>
      </c>
      <c r="BH135" s="154">
        <f>IF(ISNA(VLOOKUP(L135,CMRCLP,4,FALSE)),0,VLOOKUP(L135,CMRCLP,4))</f>
        <v>0</v>
      </c>
      <c r="BI135" s="154">
        <f>IF(ISNA(VLOOKUP(M135,CMRCLP,4,FALSE)),0,VLOOKUP(M135,CMRCLP,4))</f>
        <v>0</v>
      </c>
      <c r="BJ135" s="154">
        <f>IF(ISNA(VLOOKUP(N135,CMRCLP,4,FALSE)),0,VLOOKUP(N135,CMRCLP,4))</f>
        <v>0</v>
      </c>
      <c r="BK135" s="154">
        <f>IF(ISNA(VLOOKUP(O135,CMRCLP,4,FALSE)),0,VLOOKUP(O135,CMRCLP,4))</f>
        <v>0</v>
      </c>
      <c r="BL135" s="154">
        <f>IF(ISNA(VLOOKUP(L135,DANGERCLP,2,FALSE)),1,VLOOKUP(L135,DANGERCLP,2,FALSE))</f>
        <v>1</v>
      </c>
      <c r="BM135" s="154">
        <f>IF(ISNA(VLOOKUP(M135,DANGERCLP,2,FALSE)),1,VLOOKUP(M135,DANGERCLP,2,FALSE))</f>
        <v>1</v>
      </c>
      <c r="BN135" s="154">
        <f>IF(ISNA(VLOOKUP(N135,DANGERCLP,2,FALSE)),1,VLOOKUP(N135,DANGERCLP,2,FALSE))</f>
        <v>1</v>
      </c>
      <c r="BO135" s="154">
        <f>IF(ISNA(VLOOKUP(O135,DANGERCLP,2,FALSE)),1,VLOOKUP(O135,DANGERCLP,2,FALSE))</f>
        <v>1</v>
      </c>
      <c r="BP135" s="154">
        <f>IF(ISNA(VLOOKUP(P135,VLEPON,2)),1,VLOOKUP(P135,VLEPON,2))</f>
        <v>1</v>
      </c>
      <c r="BQ135" s="155">
        <f>T135/MAXA($T$8:$T$463)</f>
        <v>0</v>
      </c>
      <c r="BR135" s="156">
        <f t="shared" si="79"/>
        <v>11</v>
      </c>
      <c r="BS135" s="156">
        <f t="shared" si="80"/>
        <v>11</v>
      </c>
      <c r="BT135" s="157">
        <f t="shared" si="81"/>
        <v>1</v>
      </c>
      <c r="BU135" s="255">
        <f t="shared" si="58"/>
        <v>1</v>
      </c>
      <c r="BV135" s="252">
        <f>IF(ISNA(VLOOKUP((CONCATENATE(U135,V135)),Fréquencess,3,FALSE)),0,VLOOKUP((CONCATENATE(U135,V135)),Fréquencess,3,FALSE))</f>
        <v>1</v>
      </c>
      <c r="BW135" s="247">
        <f t="shared" si="82"/>
        <v>1</v>
      </c>
      <c r="BX135" s="247">
        <f t="shared" si="64"/>
        <v>1</v>
      </c>
      <c r="BY135" s="247">
        <f>IF(ISNA(VLOOKUP(Q135,score_volatilité,2,FALSE)),0,VLOOKUP(Q135,score_volatilité,2,FALSE))</f>
        <v>1</v>
      </c>
      <c r="BZ135" s="247">
        <f>IF(ISNA(VLOOKUP(X135,score_procédé,2,FALSE)),0,VLOOKUP(X135,score_procédé,2,FALSE))</f>
        <v>0.5</v>
      </c>
      <c r="CA135" s="247">
        <f>IF(ISNA(VLOOKUP(Y135,score_protection,2,FALSE)),0,VLOOKUP(Y135,score_protection,2,FALSE))</f>
        <v>1</v>
      </c>
      <c r="CB135" s="252">
        <f t="shared" si="65"/>
        <v>0.5</v>
      </c>
      <c r="CC135" s="154">
        <f>IF(ISNA(VLOOKUP(L135,DANGERARRETE,10,FALSE)),0,VLOOKUP(L135,DANGERARRETE,10,FALSE))</f>
        <v>0</v>
      </c>
      <c r="CD135" s="154">
        <f>IF(ISNA(VLOOKUP(M135,DANGERARRETE,10,FALSE)),0,VLOOKUP(M135,DANGERARRETE,10,FALSE))</f>
        <v>0</v>
      </c>
      <c r="CE135" s="154">
        <f>IF(ISNA(VLOOKUP(N135,DANGERARRETE,10,FALSE)),0,VLOOKUP(N135,DANGERARRETE,10,FALSE))</f>
        <v>0</v>
      </c>
      <c r="CF135" s="154">
        <f>IF(ISNA(VLOOKUP(O135,DANGERARRETE,10,FALSE)),0,VLOOKUP(O135,DANGERARRETE,10,FALSE))</f>
        <v>0</v>
      </c>
      <c r="CG135" s="154">
        <f t="shared" si="66"/>
        <v>0</v>
      </c>
      <c r="CH135" s="296" t="str">
        <f t="shared" si="69"/>
        <v>NON</v>
      </c>
    </row>
    <row r="136" spans="1:86" s="108" customFormat="1" ht="26.5" customHeight="1" x14ac:dyDescent="0.25">
      <c r="A136" s="77">
        <v>116</v>
      </c>
      <c r="B136" s="105"/>
      <c r="C136" s="105"/>
      <c r="D136" s="106"/>
      <c r="E136" s="106"/>
      <c r="F136" s="107"/>
      <c r="G136" s="114" t="s">
        <v>76</v>
      </c>
      <c r="H136" s="114" t="s">
        <v>76</v>
      </c>
      <c r="I136" s="114" t="s">
        <v>76</v>
      </c>
      <c r="J136" s="114" t="s">
        <v>76</v>
      </c>
      <c r="K136" s="114" t="s">
        <v>9</v>
      </c>
      <c r="L136" s="108" t="s">
        <v>8</v>
      </c>
      <c r="M136" s="108" t="s">
        <v>8</v>
      </c>
      <c r="N136" s="108" t="s">
        <v>8</v>
      </c>
      <c r="O136" s="108" t="s">
        <v>8</v>
      </c>
      <c r="P136" s="225" t="s">
        <v>76</v>
      </c>
      <c r="Q136" s="244" t="s">
        <v>34</v>
      </c>
      <c r="R136" s="259" t="s">
        <v>299</v>
      </c>
      <c r="S136" s="265" t="s">
        <v>300</v>
      </c>
      <c r="T136" s="217">
        <v>0</v>
      </c>
      <c r="U136" s="149" t="s">
        <v>58</v>
      </c>
      <c r="V136" s="149" t="s">
        <v>256</v>
      </c>
      <c r="W136" s="150" t="str">
        <f t="shared" si="78"/>
        <v>&lt; 30 mn</v>
      </c>
      <c r="X136" s="151" t="s">
        <v>31</v>
      </c>
      <c r="Y136" s="229" t="s">
        <v>108</v>
      </c>
      <c r="Z136" s="152">
        <f t="shared" si="46"/>
        <v>0</v>
      </c>
      <c r="AA136" s="152">
        <f t="shared" si="47"/>
        <v>0</v>
      </c>
      <c r="AB136" s="152">
        <f t="shared" si="48"/>
        <v>0</v>
      </c>
      <c r="AC136" s="152">
        <f t="shared" si="49"/>
        <v>0</v>
      </c>
      <c r="AD136" s="152">
        <f t="shared" si="50"/>
        <v>0</v>
      </c>
      <c r="AE136" s="152">
        <f t="shared" si="51"/>
        <v>0</v>
      </c>
      <c r="AF136" s="152">
        <f t="shared" si="52"/>
        <v>0</v>
      </c>
      <c r="AG136" s="152">
        <f t="shared" si="53"/>
        <v>0</v>
      </c>
      <c r="AH136" s="152">
        <f t="shared" si="54"/>
        <v>0</v>
      </c>
      <c r="AI136" s="152">
        <f t="shared" si="55"/>
        <v>0</v>
      </c>
      <c r="AJ136" s="152">
        <f t="shared" si="56"/>
        <v>0</v>
      </c>
      <c r="AK136" s="152">
        <f t="shared" si="57"/>
        <v>0</v>
      </c>
      <c r="AL136" s="263">
        <f t="shared" si="76"/>
        <v>0</v>
      </c>
      <c r="AM136" s="263">
        <f t="shared" si="70"/>
        <v>0</v>
      </c>
      <c r="AN136" s="263">
        <f t="shared" si="77"/>
        <v>0</v>
      </c>
      <c r="AO136" s="251">
        <f t="shared" si="71"/>
        <v>0</v>
      </c>
      <c r="AP136" s="153">
        <f t="shared" si="59"/>
        <v>0</v>
      </c>
      <c r="AQ136" s="153" t="str">
        <f t="shared" si="60"/>
        <v>0</v>
      </c>
      <c r="AR136" s="153" t="str">
        <f t="shared" si="67"/>
        <v>0</v>
      </c>
      <c r="AS136" s="153" t="str">
        <f t="shared" si="68"/>
        <v>0</v>
      </c>
      <c r="AT136" s="247">
        <f t="shared" si="61"/>
        <v>1</v>
      </c>
      <c r="AU136" s="247" t="str">
        <f t="shared" si="62"/>
        <v>Faible</v>
      </c>
      <c r="AV136" s="346" t="str">
        <f t="shared" si="63"/>
        <v>NON</v>
      </c>
      <c r="AW136" s="234" t="str">
        <f>IF(CB136&lt;100,"RISQUE MINIME","RISQUE NON FAIBLE")</f>
        <v>RISQUE MINIME</v>
      </c>
      <c r="AX136" s="231" t="str">
        <f>IF(AO136=0,"NON","OUI")</f>
        <v>NON</v>
      </c>
      <c r="AY136" s="351"/>
      <c r="AZ136" s="352" t="s">
        <v>310</v>
      </c>
      <c r="BA136" s="237" t="str">
        <f>IF(AP136=0,"NON","OUI")</f>
        <v>NON</v>
      </c>
      <c r="BB136" s="351"/>
      <c r="BC136" s="351"/>
      <c r="BD136" s="352" t="s">
        <v>310</v>
      </c>
      <c r="BE136" s="237" t="str">
        <f>IF((AQ136+AR136)=3,"YEUX / INGESTION",IF(AQ136="2","YEUX",IF(AR136="1","INGESTION","NON")))</f>
        <v>NON</v>
      </c>
      <c r="BF136" s="351"/>
      <c r="BG136" s="354" t="s">
        <v>310</v>
      </c>
      <c r="BH136" s="154">
        <f>IF(ISNA(VLOOKUP(L136,CMRCLP,4,FALSE)),0,VLOOKUP(L136,CMRCLP,4))</f>
        <v>0</v>
      </c>
      <c r="BI136" s="154">
        <f>IF(ISNA(VLOOKUP(M136,CMRCLP,4,FALSE)),0,VLOOKUP(M136,CMRCLP,4))</f>
        <v>0</v>
      </c>
      <c r="BJ136" s="154">
        <f>IF(ISNA(VLOOKUP(N136,CMRCLP,4,FALSE)),0,VLOOKUP(N136,CMRCLP,4))</f>
        <v>0</v>
      </c>
      <c r="BK136" s="154">
        <f>IF(ISNA(VLOOKUP(O136,CMRCLP,4,FALSE)),0,VLOOKUP(O136,CMRCLP,4))</f>
        <v>0</v>
      </c>
      <c r="BL136" s="154">
        <f>IF(ISNA(VLOOKUP(L136,DANGERCLP,2,FALSE)),1,VLOOKUP(L136,DANGERCLP,2,FALSE))</f>
        <v>1</v>
      </c>
      <c r="BM136" s="154">
        <f>IF(ISNA(VLOOKUP(M136,DANGERCLP,2,FALSE)),1,VLOOKUP(M136,DANGERCLP,2,FALSE))</f>
        <v>1</v>
      </c>
      <c r="BN136" s="154">
        <f>IF(ISNA(VLOOKUP(N136,DANGERCLP,2,FALSE)),1,VLOOKUP(N136,DANGERCLP,2,FALSE))</f>
        <v>1</v>
      </c>
      <c r="BO136" s="154">
        <f>IF(ISNA(VLOOKUP(O136,DANGERCLP,2,FALSE)),1,VLOOKUP(O136,DANGERCLP,2,FALSE))</f>
        <v>1</v>
      </c>
      <c r="BP136" s="154">
        <f>IF(ISNA(VLOOKUP(P136,VLEPON,2)),1,VLOOKUP(P136,VLEPON,2))</f>
        <v>1</v>
      </c>
      <c r="BQ136" s="155">
        <f>T136/MAXA($T$8:$T$463)</f>
        <v>0</v>
      </c>
      <c r="BR136" s="156">
        <f t="shared" si="79"/>
        <v>11</v>
      </c>
      <c r="BS136" s="156">
        <f t="shared" si="80"/>
        <v>11</v>
      </c>
      <c r="BT136" s="157">
        <f t="shared" si="81"/>
        <v>1</v>
      </c>
      <c r="BU136" s="255">
        <f t="shared" si="58"/>
        <v>1</v>
      </c>
      <c r="BV136" s="252">
        <f>IF(ISNA(VLOOKUP((CONCATENATE(U136,V136)),Fréquencess,3,FALSE)),0,VLOOKUP((CONCATENATE(U136,V136)),Fréquencess,3,FALSE))</f>
        <v>1</v>
      </c>
      <c r="BW136" s="247">
        <f t="shared" si="82"/>
        <v>1</v>
      </c>
      <c r="BX136" s="247">
        <f t="shared" si="64"/>
        <v>1</v>
      </c>
      <c r="BY136" s="247">
        <f>IF(ISNA(VLOOKUP(Q136,score_volatilité,2,FALSE)),0,VLOOKUP(Q136,score_volatilité,2,FALSE))</f>
        <v>1</v>
      </c>
      <c r="BZ136" s="247">
        <f>IF(ISNA(VLOOKUP(X136,score_procédé,2,FALSE)),0,VLOOKUP(X136,score_procédé,2,FALSE))</f>
        <v>0.5</v>
      </c>
      <c r="CA136" s="247">
        <f>IF(ISNA(VLOOKUP(Y136,score_protection,2,FALSE)),0,VLOOKUP(Y136,score_protection,2,FALSE))</f>
        <v>1</v>
      </c>
      <c r="CB136" s="252">
        <f t="shared" si="65"/>
        <v>0.5</v>
      </c>
      <c r="CC136" s="154">
        <f>IF(ISNA(VLOOKUP(L136,DANGERARRETE,10,FALSE)),0,VLOOKUP(L136,DANGERARRETE,10,FALSE))</f>
        <v>0</v>
      </c>
      <c r="CD136" s="154">
        <f>IF(ISNA(VLOOKUP(M136,DANGERARRETE,10,FALSE)),0,VLOOKUP(M136,DANGERARRETE,10,FALSE))</f>
        <v>0</v>
      </c>
      <c r="CE136" s="154">
        <f>IF(ISNA(VLOOKUP(N136,DANGERARRETE,10,FALSE)),0,VLOOKUP(N136,DANGERARRETE,10,FALSE))</f>
        <v>0</v>
      </c>
      <c r="CF136" s="154">
        <f>IF(ISNA(VLOOKUP(O136,DANGERARRETE,10,FALSE)),0,VLOOKUP(O136,DANGERARRETE,10,FALSE))</f>
        <v>0</v>
      </c>
      <c r="CG136" s="154">
        <f t="shared" si="66"/>
        <v>0</v>
      </c>
      <c r="CH136" s="296" t="str">
        <f t="shared" si="69"/>
        <v>NON</v>
      </c>
    </row>
    <row r="137" spans="1:86" s="108" customFormat="1" ht="26.5" customHeight="1" x14ac:dyDescent="0.25">
      <c r="A137" s="77">
        <v>116</v>
      </c>
      <c r="B137" s="105"/>
      <c r="C137" s="105"/>
      <c r="D137" s="106"/>
      <c r="E137" s="106"/>
      <c r="F137" s="107"/>
      <c r="G137" s="114" t="s">
        <v>76</v>
      </c>
      <c r="H137" s="114" t="s">
        <v>76</v>
      </c>
      <c r="I137" s="114" t="s">
        <v>76</v>
      </c>
      <c r="J137" s="114" t="s">
        <v>76</v>
      </c>
      <c r="K137" s="114" t="s">
        <v>9</v>
      </c>
      <c r="L137" s="108" t="s">
        <v>8</v>
      </c>
      <c r="M137" s="108" t="s">
        <v>8</v>
      </c>
      <c r="N137" s="108" t="s">
        <v>8</v>
      </c>
      <c r="O137" s="108" t="s">
        <v>8</v>
      </c>
      <c r="P137" s="225" t="s">
        <v>76</v>
      </c>
      <c r="Q137" s="244" t="s">
        <v>34</v>
      </c>
      <c r="R137" s="259" t="s">
        <v>299</v>
      </c>
      <c r="S137" s="265" t="s">
        <v>300</v>
      </c>
      <c r="T137" s="217">
        <v>0</v>
      </c>
      <c r="U137" s="149" t="s">
        <v>58</v>
      </c>
      <c r="V137" s="149" t="s">
        <v>256</v>
      </c>
      <c r="W137" s="150" t="str">
        <f t="shared" si="78"/>
        <v>&lt; 30 mn</v>
      </c>
      <c r="X137" s="151" t="s">
        <v>31</v>
      </c>
      <c r="Y137" s="229" t="s">
        <v>108</v>
      </c>
      <c r="Z137" s="152">
        <f t="shared" si="46"/>
        <v>0</v>
      </c>
      <c r="AA137" s="152">
        <f t="shared" si="47"/>
        <v>0</v>
      </c>
      <c r="AB137" s="152">
        <f t="shared" si="48"/>
        <v>0</v>
      </c>
      <c r="AC137" s="152">
        <f t="shared" si="49"/>
        <v>0</v>
      </c>
      <c r="AD137" s="152">
        <f t="shared" si="50"/>
        <v>0</v>
      </c>
      <c r="AE137" s="152">
        <f t="shared" si="51"/>
        <v>0</v>
      </c>
      <c r="AF137" s="152">
        <f t="shared" si="52"/>
        <v>0</v>
      </c>
      <c r="AG137" s="152">
        <f t="shared" si="53"/>
        <v>0</v>
      </c>
      <c r="AH137" s="152">
        <f t="shared" si="54"/>
        <v>0</v>
      </c>
      <c r="AI137" s="152">
        <f t="shared" si="55"/>
        <v>0</v>
      </c>
      <c r="AJ137" s="152">
        <f t="shared" si="56"/>
        <v>0</v>
      </c>
      <c r="AK137" s="152">
        <f t="shared" si="57"/>
        <v>0</v>
      </c>
      <c r="AL137" s="263">
        <f t="shared" si="76"/>
        <v>0</v>
      </c>
      <c r="AM137" s="263">
        <f t="shared" si="70"/>
        <v>0</v>
      </c>
      <c r="AN137" s="263">
        <f t="shared" si="77"/>
        <v>0</v>
      </c>
      <c r="AO137" s="251">
        <f t="shared" si="71"/>
        <v>0</v>
      </c>
      <c r="AP137" s="153">
        <f t="shared" si="59"/>
        <v>0</v>
      </c>
      <c r="AQ137" s="153" t="str">
        <f t="shared" si="60"/>
        <v>0</v>
      </c>
      <c r="AR137" s="153" t="str">
        <f t="shared" si="67"/>
        <v>0</v>
      </c>
      <c r="AS137" s="153" t="str">
        <f t="shared" si="68"/>
        <v>0</v>
      </c>
      <c r="AT137" s="247">
        <f t="shared" si="61"/>
        <v>1</v>
      </c>
      <c r="AU137" s="247" t="str">
        <f t="shared" si="62"/>
        <v>Faible</v>
      </c>
      <c r="AV137" s="346" t="str">
        <f t="shared" si="63"/>
        <v>NON</v>
      </c>
      <c r="AW137" s="234" t="str">
        <f>IF(CB137&lt;100,"RISQUE MINIME","RISQUE NON FAIBLE")</f>
        <v>RISQUE MINIME</v>
      </c>
      <c r="AX137" s="231" t="str">
        <f>IF(AO137=0,"NON","OUI")</f>
        <v>NON</v>
      </c>
      <c r="AY137" s="351"/>
      <c r="AZ137" s="352" t="s">
        <v>310</v>
      </c>
      <c r="BA137" s="237" t="str">
        <f>IF(AP137=0,"NON","OUI")</f>
        <v>NON</v>
      </c>
      <c r="BB137" s="351"/>
      <c r="BC137" s="351"/>
      <c r="BD137" s="352" t="s">
        <v>310</v>
      </c>
      <c r="BE137" s="237" t="str">
        <f>IF((AQ137+AR137)=3,"YEUX / INGESTION",IF(AQ137="2","YEUX",IF(AR137="1","INGESTION","NON")))</f>
        <v>NON</v>
      </c>
      <c r="BF137" s="351"/>
      <c r="BG137" s="354" t="s">
        <v>310</v>
      </c>
      <c r="BH137" s="154">
        <f>IF(ISNA(VLOOKUP(L137,CMRCLP,4,FALSE)),0,VLOOKUP(L137,CMRCLP,4))</f>
        <v>0</v>
      </c>
      <c r="BI137" s="154">
        <f>IF(ISNA(VLOOKUP(M137,CMRCLP,4,FALSE)),0,VLOOKUP(M137,CMRCLP,4))</f>
        <v>0</v>
      </c>
      <c r="BJ137" s="154">
        <f>IF(ISNA(VLOOKUP(N137,CMRCLP,4,FALSE)),0,VLOOKUP(N137,CMRCLP,4))</f>
        <v>0</v>
      </c>
      <c r="BK137" s="154">
        <f>IF(ISNA(VLOOKUP(O137,CMRCLP,4,FALSE)),0,VLOOKUP(O137,CMRCLP,4))</f>
        <v>0</v>
      </c>
      <c r="BL137" s="154">
        <f>IF(ISNA(VLOOKUP(L137,DANGERCLP,2,FALSE)),1,VLOOKUP(L137,DANGERCLP,2,FALSE))</f>
        <v>1</v>
      </c>
      <c r="BM137" s="154">
        <f>IF(ISNA(VLOOKUP(M137,DANGERCLP,2,FALSE)),1,VLOOKUP(M137,DANGERCLP,2,FALSE))</f>
        <v>1</v>
      </c>
      <c r="BN137" s="154">
        <f>IF(ISNA(VLOOKUP(N137,DANGERCLP,2,FALSE)),1,VLOOKUP(N137,DANGERCLP,2,FALSE))</f>
        <v>1</v>
      </c>
      <c r="BO137" s="154">
        <f>IF(ISNA(VLOOKUP(O137,DANGERCLP,2,FALSE)),1,VLOOKUP(O137,DANGERCLP,2,FALSE))</f>
        <v>1</v>
      </c>
      <c r="BP137" s="154">
        <f>IF(ISNA(VLOOKUP(P137,VLEPON,2)),1,VLOOKUP(P137,VLEPON,2))</f>
        <v>1</v>
      </c>
      <c r="BQ137" s="155">
        <f>T137/MAXA($T$8:$T$463)</f>
        <v>0</v>
      </c>
      <c r="BR137" s="156">
        <f t="shared" si="79"/>
        <v>11</v>
      </c>
      <c r="BS137" s="156">
        <f t="shared" si="80"/>
        <v>11</v>
      </c>
      <c r="BT137" s="157">
        <f t="shared" si="81"/>
        <v>1</v>
      </c>
      <c r="BU137" s="255">
        <f t="shared" si="58"/>
        <v>1</v>
      </c>
      <c r="BV137" s="252">
        <f>IF(ISNA(VLOOKUP((CONCATENATE(U137,V137)),Fréquencess,3,FALSE)),0,VLOOKUP((CONCATENATE(U137,V137)),Fréquencess,3,FALSE))</f>
        <v>1</v>
      </c>
      <c r="BW137" s="247">
        <f t="shared" si="82"/>
        <v>1</v>
      </c>
      <c r="BX137" s="247">
        <f t="shared" si="64"/>
        <v>1</v>
      </c>
      <c r="BY137" s="247">
        <f>IF(ISNA(VLOOKUP(Q137,score_volatilité,2,FALSE)),0,VLOOKUP(Q137,score_volatilité,2,FALSE))</f>
        <v>1</v>
      </c>
      <c r="BZ137" s="247">
        <f>IF(ISNA(VLOOKUP(X137,score_procédé,2,FALSE)),0,VLOOKUP(X137,score_procédé,2,FALSE))</f>
        <v>0.5</v>
      </c>
      <c r="CA137" s="247">
        <f>IF(ISNA(VLOOKUP(Y137,score_protection,2,FALSE)),0,VLOOKUP(Y137,score_protection,2,FALSE))</f>
        <v>1</v>
      </c>
      <c r="CB137" s="252">
        <f t="shared" si="65"/>
        <v>0.5</v>
      </c>
      <c r="CC137" s="154">
        <f>IF(ISNA(VLOOKUP(L137,DANGERARRETE,10,FALSE)),0,VLOOKUP(L137,DANGERARRETE,10,FALSE))</f>
        <v>0</v>
      </c>
      <c r="CD137" s="154">
        <f>IF(ISNA(VLOOKUP(M137,DANGERARRETE,10,FALSE)),0,VLOOKUP(M137,DANGERARRETE,10,FALSE))</f>
        <v>0</v>
      </c>
      <c r="CE137" s="154">
        <f>IF(ISNA(VLOOKUP(N137,DANGERARRETE,10,FALSE)),0,VLOOKUP(N137,DANGERARRETE,10,FALSE))</f>
        <v>0</v>
      </c>
      <c r="CF137" s="154">
        <f>IF(ISNA(VLOOKUP(O137,DANGERARRETE,10,FALSE)),0,VLOOKUP(O137,DANGERARRETE,10,FALSE))</f>
        <v>0</v>
      </c>
      <c r="CG137" s="154">
        <f t="shared" si="66"/>
        <v>0</v>
      </c>
      <c r="CH137" s="296" t="str">
        <f t="shared" si="69"/>
        <v>NON</v>
      </c>
    </row>
    <row r="138" spans="1:86" s="108" customFormat="1" ht="26.5" customHeight="1" x14ac:dyDescent="0.25">
      <c r="A138" s="77">
        <v>116</v>
      </c>
      <c r="B138" s="105"/>
      <c r="C138" s="105"/>
      <c r="D138" s="106"/>
      <c r="E138" s="106"/>
      <c r="F138" s="107"/>
      <c r="G138" s="114" t="s">
        <v>76</v>
      </c>
      <c r="H138" s="114" t="s">
        <v>76</v>
      </c>
      <c r="I138" s="114" t="s">
        <v>76</v>
      </c>
      <c r="J138" s="114" t="s">
        <v>76</v>
      </c>
      <c r="K138" s="114" t="s">
        <v>9</v>
      </c>
      <c r="L138" s="108" t="s">
        <v>8</v>
      </c>
      <c r="M138" s="108" t="s">
        <v>8</v>
      </c>
      <c r="N138" s="108" t="s">
        <v>8</v>
      </c>
      <c r="O138" s="108" t="s">
        <v>8</v>
      </c>
      <c r="P138" s="225" t="s">
        <v>76</v>
      </c>
      <c r="Q138" s="244" t="s">
        <v>34</v>
      </c>
      <c r="R138" s="259" t="s">
        <v>299</v>
      </c>
      <c r="S138" s="265" t="s">
        <v>300</v>
      </c>
      <c r="T138" s="217">
        <v>0</v>
      </c>
      <c r="U138" s="149" t="s">
        <v>58</v>
      </c>
      <c r="V138" s="149" t="s">
        <v>256</v>
      </c>
      <c r="W138" s="150" t="str">
        <f t="shared" si="78"/>
        <v>&lt; 30 mn</v>
      </c>
      <c r="X138" s="151" t="s">
        <v>31</v>
      </c>
      <c r="Y138" s="229" t="s">
        <v>108</v>
      </c>
      <c r="Z138" s="152">
        <f t="shared" si="46"/>
        <v>0</v>
      </c>
      <c r="AA138" s="152">
        <f t="shared" si="47"/>
        <v>0</v>
      </c>
      <c r="AB138" s="152">
        <f t="shared" si="48"/>
        <v>0</v>
      </c>
      <c r="AC138" s="152">
        <f t="shared" si="49"/>
        <v>0</v>
      </c>
      <c r="AD138" s="152">
        <f t="shared" si="50"/>
        <v>0</v>
      </c>
      <c r="AE138" s="152">
        <f t="shared" si="51"/>
        <v>0</v>
      </c>
      <c r="AF138" s="152">
        <f t="shared" si="52"/>
        <v>0</v>
      </c>
      <c r="AG138" s="152">
        <f t="shared" si="53"/>
        <v>0</v>
      </c>
      <c r="AH138" s="152">
        <f t="shared" si="54"/>
        <v>0</v>
      </c>
      <c r="AI138" s="152">
        <f t="shared" si="55"/>
        <v>0</v>
      </c>
      <c r="AJ138" s="152">
        <f t="shared" si="56"/>
        <v>0</v>
      </c>
      <c r="AK138" s="152">
        <f t="shared" si="57"/>
        <v>0</v>
      </c>
      <c r="AL138" s="263">
        <f t="shared" si="76"/>
        <v>0</v>
      </c>
      <c r="AM138" s="263">
        <f t="shared" si="70"/>
        <v>0</v>
      </c>
      <c r="AN138" s="263">
        <f t="shared" si="77"/>
        <v>0</v>
      </c>
      <c r="AO138" s="251">
        <f t="shared" si="71"/>
        <v>0</v>
      </c>
      <c r="AP138" s="153">
        <f t="shared" si="59"/>
        <v>0</v>
      </c>
      <c r="AQ138" s="153" t="str">
        <f t="shared" si="60"/>
        <v>0</v>
      </c>
      <c r="AR138" s="153" t="str">
        <f t="shared" si="67"/>
        <v>0</v>
      </c>
      <c r="AS138" s="153" t="str">
        <f t="shared" si="68"/>
        <v>0</v>
      </c>
      <c r="AT138" s="247">
        <f t="shared" si="61"/>
        <v>1</v>
      </c>
      <c r="AU138" s="247" t="str">
        <f t="shared" si="62"/>
        <v>Faible</v>
      </c>
      <c r="AV138" s="346" t="str">
        <f t="shared" si="63"/>
        <v>NON</v>
      </c>
      <c r="AW138" s="234" t="str">
        <f>IF(CB138&lt;100,"RISQUE MINIME","RISQUE NON FAIBLE")</f>
        <v>RISQUE MINIME</v>
      </c>
      <c r="AX138" s="231" t="str">
        <f>IF(AO138=0,"NON","OUI")</f>
        <v>NON</v>
      </c>
      <c r="AY138" s="351"/>
      <c r="AZ138" s="352" t="s">
        <v>310</v>
      </c>
      <c r="BA138" s="237" t="str">
        <f>IF(AP138=0,"NON","OUI")</f>
        <v>NON</v>
      </c>
      <c r="BB138" s="351"/>
      <c r="BC138" s="351"/>
      <c r="BD138" s="352" t="s">
        <v>310</v>
      </c>
      <c r="BE138" s="237" t="str">
        <f>IF((AQ138+AR138)=3,"YEUX / INGESTION",IF(AQ138="2","YEUX",IF(AR138="1","INGESTION","NON")))</f>
        <v>NON</v>
      </c>
      <c r="BF138" s="351"/>
      <c r="BG138" s="354" t="s">
        <v>310</v>
      </c>
      <c r="BH138" s="154">
        <f>IF(ISNA(VLOOKUP(L138,CMRCLP,4,FALSE)),0,VLOOKUP(L138,CMRCLP,4))</f>
        <v>0</v>
      </c>
      <c r="BI138" s="154">
        <f>IF(ISNA(VLOOKUP(M138,CMRCLP,4,FALSE)),0,VLOOKUP(M138,CMRCLP,4))</f>
        <v>0</v>
      </c>
      <c r="BJ138" s="154">
        <f>IF(ISNA(VLOOKUP(N138,CMRCLP,4,FALSE)),0,VLOOKUP(N138,CMRCLP,4))</f>
        <v>0</v>
      </c>
      <c r="BK138" s="154">
        <f>IF(ISNA(VLOOKUP(O138,CMRCLP,4,FALSE)),0,VLOOKUP(O138,CMRCLP,4))</f>
        <v>0</v>
      </c>
      <c r="BL138" s="154">
        <f>IF(ISNA(VLOOKUP(L138,DANGERCLP,2,FALSE)),1,VLOOKUP(L138,DANGERCLP,2,FALSE))</f>
        <v>1</v>
      </c>
      <c r="BM138" s="154">
        <f>IF(ISNA(VLOOKUP(M138,DANGERCLP,2,FALSE)),1,VLOOKUP(M138,DANGERCLP,2,FALSE))</f>
        <v>1</v>
      </c>
      <c r="BN138" s="154">
        <f>IF(ISNA(VLOOKUP(N138,DANGERCLP,2,FALSE)),1,VLOOKUP(N138,DANGERCLP,2,FALSE))</f>
        <v>1</v>
      </c>
      <c r="BO138" s="154">
        <f>IF(ISNA(VLOOKUP(O138,DANGERCLP,2,FALSE)),1,VLOOKUP(O138,DANGERCLP,2,FALSE))</f>
        <v>1</v>
      </c>
      <c r="BP138" s="154">
        <f>IF(ISNA(VLOOKUP(P138,VLEPON,2)),1,VLOOKUP(P138,VLEPON,2))</f>
        <v>1</v>
      </c>
      <c r="BQ138" s="155">
        <f>T138/MAXA($T$8:$T$463)</f>
        <v>0</v>
      </c>
      <c r="BR138" s="156">
        <f t="shared" si="79"/>
        <v>11</v>
      </c>
      <c r="BS138" s="156">
        <f t="shared" si="80"/>
        <v>11</v>
      </c>
      <c r="BT138" s="157">
        <f t="shared" si="81"/>
        <v>1</v>
      </c>
      <c r="BU138" s="255">
        <f t="shared" si="58"/>
        <v>1</v>
      </c>
      <c r="BV138" s="252">
        <f>IF(ISNA(VLOOKUP((CONCATENATE(U138,V138)),Fréquencess,3,FALSE)),0,VLOOKUP((CONCATENATE(U138,V138)),Fréquencess,3,FALSE))</f>
        <v>1</v>
      </c>
      <c r="BW138" s="247">
        <f t="shared" si="82"/>
        <v>1</v>
      </c>
      <c r="BX138" s="247">
        <f t="shared" si="64"/>
        <v>1</v>
      </c>
      <c r="BY138" s="247">
        <f>IF(ISNA(VLOOKUP(Q138,score_volatilité,2,FALSE)),0,VLOOKUP(Q138,score_volatilité,2,FALSE))</f>
        <v>1</v>
      </c>
      <c r="BZ138" s="247">
        <f>IF(ISNA(VLOOKUP(X138,score_procédé,2,FALSE)),0,VLOOKUP(X138,score_procédé,2,FALSE))</f>
        <v>0.5</v>
      </c>
      <c r="CA138" s="247">
        <f>IF(ISNA(VLOOKUP(Y138,score_protection,2,FALSE)),0,VLOOKUP(Y138,score_protection,2,FALSE))</f>
        <v>1</v>
      </c>
      <c r="CB138" s="252">
        <f t="shared" si="65"/>
        <v>0.5</v>
      </c>
      <c r="CC138" s="154">
        <f>IF(ISNA(VLOOKUP(L138,DANGERARRETE,10,FALSE)),0,VLOOKUP(L138,DANGERARRETE,10,FALSE))</f>
        <v>0</v>
      </c>
      <c r="CD138" s="154">
        <f>IF(ISNA(VLOOKUP(M138,DANGERARRETE,10,FALSE)),0,VLOOKUP(M138,DANGERARRETE,10,FALSE))</f>
        <v>0</v>
      </c>
      <c r="CE138" s="154">
        <f>IF(ISNA(VLOOKUP(N138,DANGERARRETE,10,FALSE)),0,VLOOKUP(N138,DANGERARRETE,10,FALSE))</f>
        <v>0</v>
      </c>
      <c r="CF138" s="154">
        <f>IF(ISNA(VLOOKUP(O138,DANGERARRETE,10,FALSE)),0,VLOOKUP(O138,DANGERARRETE,10,FALSE))</f>
        <v>0</v>
      </c>
      <c r="CG138" s="154">
        <f t="shared" si="66"/>
        <v>0</v>
      </c>
      <c r="CH138" s="296" t="str">
        <f t="shared" si="69"/>
        <v>NON</v>
      </c>
    </row>
    <row r="139" spans="1:86" s="108" customFormat="1" ht="26.5" customHeight="1" x14ac:dyDescent="0.25">
      <c r="A139" s="77">
        <v>116</v>
      </c>
      <c r="B139" s="105"/>
      <c r="C139" s="105"/>
      <c r="D139" s="106"/>
      <c r="E139" s="106"/>
      <c r="F139" s="107"/>
      <c r="G139" s="114" t="s">
        <v>76</v>
      </c>
      <c r="H139" s="114" t="s">
        <v>76</v>
      </c>
      <c r="I139" s="114" t="s">
        <v>76</v>
      </c>
      <c r="J139" s="114" t="s">
        <v>76</v>
      </c>
      <c r="K139" s="114" t="s">
        <v>9</v>
      </c>
      <c r="L139" s="108" t="s">
        <v>8</v>
      </c>
      <c r="M139" s="108" t="s">
        <v>8</v>
      </c>
      <c r="N139" s="108" t="s">
        <v>8</v>
      </c>
      <c r="O139" s="108" t="s">
        <v>8</v>
      </c>
      <c r="P139" s="225" t="s">
        <v>76</v>
      </c>
      <c r="Q139" s="244" t="s">
        <v>34</v>
      </c>
      <c r="R139" s="259" t="s">
        <v>299</v>
      </c>
      <c r="S139" s="265" t="s">
        <v>300</v>
      </c>
      <c r="T139" s="217">
        <v>0</v>
      </c>
      <c r="U139" s="149" t="s">
        <v>58</v>
      </c>
      <c r="V139" s="149" t="s">
        <v>256</v>
      </c>
      <c r="W139" s="150" t="str">
        <f t="shared" si="78"/>
        <v>&lt; 30 mn</v>
      </c>
      <c r="X139" s="151" t="s">
        <v>31</v>
      </c>
      <c r="Y139" s="229" t="s">
        <v>108</v>
      </c>
      <c r="Z139" s="152">
        <f t="shared" si="46"/>
        <v>0</v>
      </c>
      <c r="AA139" s="152">
        <f t="shared" si="47"/>
        <v>0</v>
      </c>
      <c r="AB139" s="152">
        <f t="shared" si="48"/>
        <v>0</v>
      </c>
      <c r="AC139" s="152">
        <f t="shared" si="49"/>
        <v>0</v>
      </c>
      <c r="AD139" s="152">
        <f t="shared" si="50"/>
        <v>0</v>
      </c>
      <c r="AE139" s="152">
        <f t="shared" si="51"/>
        <v>0</v>
      </c>
      <c r="AF139" s="152">
        <f t="shared" si="52"/>
        <v>0</v>
      </c>
      <c r="AG139" s="152">
        <f t="shared" si="53"/>
        <v>0</v>
      </c>
      <c r="AH139" s="152">
        <f t="shared" si="54"/>
        <v>0</v>
      </c>
      <c r="AI139" s="152">
        <f t="shared" si="55"/>
        <v>0</v>
      </c>
      <c r="AJ139" s="152">
        <f t="shared" si="56"/>
        <v>0</v>
      </c>
      <c r="AK139" s="152">
        <f t="shared" si="57"/>
        <v>0</v>
      </c>
      <c r="AL139" s="263">
        <f t="shared" si="76"/>
        <v>0</v>
      </c>
      <c r="AM139" s="263">
        <f t="shared" si="70"/>
        <v>0</v>
      </c>
      <c r="AN139" s="263">
        <f t="shared" si="77"/>
        <v>0</v>
      </c>
      <c r="AO139" s="251">
        <f t="shared" si="71"/>
        <v>0</v>
      </c>
      <c r="AP139" s="153">
        <f t="shared" si="59"/>
        <v>0</v>
      </c>
      <c r="AQ139" s="153" t="str">
        <f t="shared" si="60"/>
        <v>0</v>
      </c>
      <c r="AR139" s="153" t="str">
        <f t="shared" si="67"/>
        <v>0</v>
      </c>
      <c r="AS139" s="153" t="str">
        <f t="shared" si="68"/>
        <v>0</v>
      </c>
      <c r="AT139" s="247">
        <f t="shared" si="61"/>
        <v>1</v>
      </c>
      <c r="AU139" s="247" t="str">
        <f t="shared" si="62"/>
        <v>Faible</v>
      </c>
      <c r="AV139" s="346" t="str">
        <f t="shared" si="63"/>
        <v>NON</v>
      </c>
      <c r="AW139" s="234" t="str">
        <f>IF(CB139&lt;100,"RISQUE MINIME","RISQUE NON FAIBLE")</f>
        <v>RISQUE MINIME</v>
      </c>
      <c r="AX139" s="231" t="str">
        <f>IF(AO139=0,"NON","OUI")</f>
        <v>NON</v>
      </c>
      <c r="AY139" s="351"/>
      <c r="AZ139" s="352" t="s">
        <v>310</v>
      </c>
      <c r="BA139" s="237" t="str">
        <f>IF(AP139=0,"NON","OUI")</f>
        <v>NON</v>
      </c>
      <c r="BB139" s="351"/>
      <c r="BC139" s="351"/>
      <c r="BD139" s="352" t="s">
        <v>310</v>
      </c>
      <c r="BE139" s="237" t="str">
        <f>IF((AQ139+AR139)=3,"YEUX / INGESTION",IF(AQ139="2","YEUX",IF(AR139="1","INGESTION","NON")))</f>
        <v>NON</v>
      </c>
      <c r="BF139" s="351"/>
      <c r="BG139" s="354" t="s">
        <v>310</v>
      </c>
      <c r="BH139" s="154">
        <f>IF(ISNA(VLOOKUP(L139,CMRCLP,4,FALSE)),0,VLOOKUP(L139,CMRCLP,4))</f>
        <v>0</v>
      </c>
      <c r="BI139" s="154">
        <f>IF(ISNA(VLOOKUP(M139,CMRCLP,4,FALSE)),0,VLOOKUP(M139,CMRCLP,4))</f>
        <v>0</v>
      </c>
      <c r="BJ139" s="154">
        <f>IF(ISNA(VLOOKUP(N139,CMRCLP,4,FALSE)),0,VLOOKUP(N139,CMRCLP,4))</f>
        <v>0</v>
      </c>
      <c r="BK139" s="154">
        <f>IF(ISNA(VLOOKUP(O139,CMRCLP,4,FALSE)),0,VLOOKUP(O139,CMRCLP,4))</f>
        <v>0</v>
      </c>
      <c r="BL139" s="154">
        <f>IF(ISNA(VLOOKUP(L139,DANGERCLP,2,FALSE)),1,VLOOKUP(L139,DANGERCLP,2,FALSE))</f>
        <v>1</v>
      </c>
      <c r="BM139" s="154">
        <f>IF(ISNA(VLOOKUP(M139,DANGERCLP,2,FALSE)),1,VLOOKUP(M139,DANGERCLP,2,FALSE))</f>
        <v>1</v>
      </c>
      <c r="BN139" s="154">
        <f>IF(ISNA(VLOOKUP(N139,DANGERCLP,2,FALSE)),1,VLOOKUP(N139,DANGERCLP,2,FALSE))</f>
        <v>1</v>
      </c>
      <c r="BO139" s="154">
        <f>IF(ISNA(VLOOKUP(O139,DANGERCLP,2,FALSE)),1,VLOOKUP(O139,DANGERCLP,2,FALSE))</f>
        <v>1</v>
      </c>
      <c r="BP139" s="154">
        <f>IF(ISNA(VLOOKUP(P139,VLEPON,2)),1,VLOOKUP(P139,VLEPON,2))</f>
        <v>1</v>
      </c>
      <c r="BQ139" s="155">
        <f>T139/MAXA($T$8:$T$463)</f>
        <v>0</v>
      </c>
      <c r="BR139" s="156">
        <f t="shared" si="79"/>
        <v>11</v>
      </c>
      <c r="BS139" s="156">
        <f t="shared" si="80"/>
        <v>11</v>
      </c>
      <c r="BT139" s="157">
        <f t="shared" si="81"/>
        <v>1</v>
      </c>
      <c r="BU139" s="255">
        <f t="shared" si="58"/>
        <v>1</v>
      </c>
      <c r="BV139" s="252">
        <f>IF(ISNA(VLOOKUP((CONCATENATE(U139,V139)),Fréquencess,3,FALSE)),0,VLOOKUP((CONCATENATE(U139,V139)),Fréquencess,3,FALSE))</f>
        <v>1</v>
      </c>
      <c r="BW139" s="247">
        <f t="shared" si="82"/>
        <v>1</v>
      </c>
      <c r="BX139" s="247">
        <f t="shared" si="64"/>
        <v>1</v>
      </c>
      <c r="BY139" s="247">
        <f>IF(ISNA(VLOOKUP(Q139,score_volatilité,2,FALSE)),0,VLOOKUP(Q139,score_volatilité,2,FALSE))</f>
        <v>1</v>
      </c>
      <c r="BZ139" s="247">
        <f>IF(ISNA(VLOOKUP(X139,score_procédé,2,FALSE)),0,VLOOKUP(X139,score_procédé,2,FALSE))</f>
        <v>0.5</v>
      </c>
      <c r="CA139" s="247">
        <f>IF(ISNA(VLOOKUP(Y139,score_protection,2,FALSE)),0,VLOOKUP(Y139,score_protection,2,FALSE))</f>
        <v>1</v>
      </c>
      <c r="CB139" s="252">
        <f t="shared" si="65"/>
        <v>0.5</v>
      </c>
      <c r="CC139" s="154">
        <f>IF(ISNA(VLOOKUP(L139,DANGERARRETE,10,FALSE)),0,VLOOKUP(L139,DANGERARRETE,10,FALSE))</f>
        <v>0</v>
      </c>
      <c r="CD139" s="154">
        <f>IF(ISNA(VLOOKUP(M139,DANGERARRETE,10,FALSE)),0,VLOOKUP(M139,DANGERARRETE,10,FALSE))</f>
        <v>0</v>
      </c>
      <c r="CE139" s="154">
        <f>IF(ISNA(VLOOKUP(N139,DANGERARRETE,10,FALSE)),0,VLOOKUP(N139,DANGERARRETE,10,FALSE))</f>
        <v>0</v>
      </c>
      <c r="CF139" s="154">
        <f>IF(ISNA(VLOOKUP(O139,DANGERARRETE,10,FALSE)),0,VLOOKUP(O139,DANGERARRETE,10,FALSE))</f>
        <v>0</v>
      </c>
      <c r="CG139" s="154">
        <f t="shared" si="66"/>
        <v>0</v>
      </c>
      <c r="CH139" s="296" t="str">
        <f t="shared" si="69"/>
        <v>NON</v>
      </c>
    </row>
    <row r="140" spans="1:86" s="108" customFormat="1" ht="26.5" customHeight="1" x14ac:dyDescent="0.25">
      <c r="A140" s="77">
        <v>116</v>
      </c>
      <c r="B140" s="105"/>
      <c r="C140" s="105"/>
      <c r="D140" s="106"/>
      <c r="E140" s="106"/>
      <c r="F140" s="107"/>
      <c r="G140" s="114" t="s">
        <v>76</v>
      </c>
      <c r="H140" s="114" t="s">
        <v>76</v>
      </c>
      <c r="I140" s="114" t="s">
        <v>76</v>
      </c>
      <c r="J140" s="114" t="s">
        <v>76</v>
      </c>
      <c r="K140" s="114" t="s">
        <v>9</v>
      </c>
      <c r="L140" s="108" t="s">
        <v>8</v>
      </c>
      <c r="M140" s="108" t="s">
        <v>8</v>
      </c>
      <c r="N140" s="108" t="s">
        <v>8</v>
      </c>
      <c r="O140" s="108" t="s">
        <v>8</v>
      </c>
      <c r="P140" s="225" t="s">
        <v>76</v>
      </c>
      <c r="Q140" s="244" t="s">
        <v>34</v>
      </c>
      <c r="R140" s="259" t="s">
        <v>299</v>
      </c>
      <c r="S140" s="265" t="s">
        <v>300</v>
      </c>
      <c r="T140" s="217">
        <v>0</v>
      </c>
      <c r="U140" s="149" t="s">
        <v>58</v>
      </c>
      <c r="V140" s="149" t="s">
        <v>256</v>
      </c>
      <c r="W140" s="150" t="str">
        <f t="shared" si="78"/>
        <v>&lt; 30 mn</v>
      </c>
      <c r="X140" s="151" t="s">
        <v>31</v>
      </c>
      <c r="Y140" s="229" t="s">
        <v>108</v>
      </c>
      <c r="Z140" s="152">
        <f t="shared" ref="Z140:Z164" si="83">IF(ISNA(VLOOKUP(L140,DANGERCLP,7,FALSE)),0,(VLOOKUP(L140,DANGERCLP,7,FALSE)))</f>
        <v>0</v>
      </c>
      <c r="AA140" s="152">
        <f t="shared" ref="AA140:AA164" si="84">IF(ISNA(VLOOKUP(L140,DANGERCLP,8,FALSE)),0,(VLOOKUP(L140,DANGERCLP,8,FALSE)))</f>
        <v>0</v>
      </c>
      <c r="AB140" s="152">
        <f t="shared" ref="AB140:AB164" si="85">IF(ISNA(VLOOKUP(L140,DANGERCLP,9,FALSE)),0,(VLOOKUP(L140,DANGERCLP,9,FALSE)))</f>
        <v>0</v>
      </c>
      <c r="AC140" s="152">
        <f t="shared" ref="AC140:AC164" si="86">IF(ISNA(VLOOKUP(M140,DANGERCLP,7,FALSE)),0,(VLOOKUP(M140,DANGERCLP,7,FALSE)))</f>
        <v>0</v>
      </c>
      <c r="AD140" s="152">
        <f t="shared" ref="AD140:AD164" si="87">IF(ISNA(VLOOKUP(M140,DANGERCLP,8,FALSE)),0,(VLOOKUP(M140,DANGERCLP,8,FALSE)))</f>
        <v>0</v>
      </c>
      <c r="AE140" s="152">
        <f t="shared" ref="AE140:AE164" si="88">IF(ISNA(VLOOKUP(M140,DANGERCLP,9,FALSE)),0,(VLOOKUP(M140,DANGERCLP,9,FALSE)))</f>
        <v>0</v>
      </c>
      <c r="AF140" s="152">
        <f t="shared" ref="AF140:AF164" si="89">IF(ISNA(VLOOKUP(N140,DANGERCLP,7,FALSE)),0,(VLOOKUP(N140,DANGERCLP,7,FALSE)))</f>
        <v>0</v>
      </c>
      <c r="AG140" s="152">
        <f t="shared" ref="AG140:AG164" si="90">IF(ISNA(VLOOKUP(N140,DANGERCLP,8,FALSE)),0,(VLOOKUP(N140,DANGERCLP,8,FALSE)))</f>
        <v>0</v>
      </c>
      <c r="AH140" s="152">
        <f t="shared" ref="AH140:AH164" si="91">IF(ISNA(VLOOKUP(N140,DANGERCLP,9,FALSE)),0,(VLOOKUP(N140,DANGERCLP,9,FALSE)))</f>
        <v>0</v>
      </c>
      <c r="AI140" s="152">
        <f t="shared" ref="AI140:AI164" si="92">IF(ISNA(VLOOKUP(O140,DANGERCLP,7,FALSE)),0,(VLOOKUP(O140,DANGERCLP,7,FALSE)))</f>
        <v>0</v>
      </c>
      <c r="AJ140" s="152">
        <f t="shared" ref="AJ140:AJ164" si="93">IF(ISNA(VLOOKUP(O140,DANGERCLP,8,FALSE)),0,(VLOOKUP(O140,DANGERCLP,8,FALSE)))</f>
        <v>0</v>
      </c>
      <c r="AK140" s="152">
        <f t="shared" ref="AK140:AK164" si="94">IF(ISNA(VLOOKUP(O140,DANGERCLP,9,FALSE)),0,(VLOOKUP(O140,DANGERCLP,9,FALSE)))</f>
        <v>0</v>
      </c>
      <c r="AL140" s="263">
        <f t="shared" si="76"/>
        <v>0</v>
      </c>
      <c r="AM140" s="263">
        <f t="shared" si="70"/>
        <v>0</v>
      </c>
      <c r="AN140" s="263">
        <f t="shared" si="77"/>
        <v>0</v>
      </c>
      <c r="AO140" s="251">
        <f t="shared" si="71"/>
        <v>0</v>
      </c>
      <c r="AP140" s="153">
        <f t="shared" si="59"/>
        <v>0</v>
      </c>
      <c r="AQ140" s="153" t="str">
        <f t="shared" si="60"/>
        <v>0</v>
      </c>
      <c r="AR140" s="153" t="str">
        <f t="shared" si="67"/>
        <v>0</v>
      </c>
      <c r="AS140" s="153" t="str">
        <f t="shared" si="68"/>
        <v>0</v>
      </c>
      <c r="AT140" s="247">
        <f t="shared" si="61"/>
        <v>1</v>
      </c>
      <c r="AU140" s="247" t="str">
        <f t="shared" si="62"/>
        <v>Faible</v>
      </c>
      <c r="AV140" s="346" t="str">
        <f t="shared" si="63"/>
        <v>NON</v>
      </c>
      <c r="AW140" s="234" t="str">
        <f>IF(CB140&lt;100,"RISQUE MINIME","RISQUE NON FAIBLE")</f>
        <v>RISQUE MINIME</v>
      </c>
      <c r="AX140" s="231" t="str">
        <f>IF(AO140=0,"NON","OUI")</f>
        <v>NON</v>
      </c>
      <c r="AY140" s="351"/>
      <c r="AZ140" s="352" t="s">
        <v>310</v>
      </c>
      <c r="BA140" s="237" t="str">
        <f>IF(AP140=0,"NON","OUI")</f>
        <v>NON</v>
      </c>
      <c r="BB140" s="351"/>
      <c r="BC140" s="351"/>
      <c r="BD140" s="352" t="s">
        <v>310</v>
      </c>
      <c r="BE140" s="237" t="str">
        <f>IF((AQ140+AR140)=3,"YEUX / INGESTION",IF(AQ140="2","YEUX",IF(AR140="1","INGESTION","NON")))</f>
        <v>NON</v>
      </c>
      <c r="BF140" s="351"/>
      <c r="BG140" s="354" t="s">
        <v>310</v>
      </c>
      <c r="BH140" s="154">
        <f>IF(ISNA(VLOOKUP(L140,CMRCLP,4,FALSE)),0,VLOOKUP(L140,CMRCLP,4))</f>
        <v>0</v>
      </c>
      <c r="BI140" s="154">
        <f>IF(ISNA(VLOOKUP(M140,CMRCLP,4,FALSE)),0,VLOOKUP(M140,CMRCLP,4))</f>
        <v>0</v>
      </c>
      <c r="BJ140" s="154">
        <f>IF(ISNA(VLOOKUP(N140,CMRCLP,4,FALSE)),0,VLOOKUP(N140,CMRCLP,4))</f>
        <v>0</v>
      </c>
      <c r="BK140" s="154">
        <f>IF(ISNA(VLOOKUP(O140,CMRCLP,4,FALSE)),0,VLOOKUP(O140,CMRCLP,4))</f>
        <v>0</v>
      </c>
      <c r="BL140" s="154">
        <f>IF(ISNA(VLOOKUP(L140,DANGERCLP,2,FALSE)),1,VLOOKUP(L140,DANGERCLP,2,FALSE))</f>
        <v>1</v>
      </c>
      <c r="BM140" s="154">
        <f>IF(ISNA(VLOOKUP(M140,DANGERCLP,2,FALSE)),1,VLOOKUP(M140,DANGERCLP,2,FALSE))</f>
        <v>1</v>
      </c>
      <c r="BN140" s="154">
        <f>IF(ISNA(VLOOKUP(N140,DANGERCLP,2,FALSE)),1,VLOOKUP(N140,DANGERCLP,2,FALSE))</f>
        <v>1</v>
      </c>
      <c r="BO140" s="154">
        <f>IF(ISNA(VLOOKUP(O140,DANGERCLP,2,FALSE)),1,VLOOKUP(O140,DANGERCLP,2,FALSE))</f>
        <v>1</v>
      </c>
      <c r="BP140" s="154">
        <f>IF(ISNA(VLOOKUP(P140,VLEPON,2)),1,VLOOKUP(P140,VLEPON,2))</f>
        <v>1</v>
      </c>
      <c r="BQ140" s="155">
        <f>T140/MAXA($T$8:$T$463)</f>
        <v>0</v>
      </c>
      <c r="BR140" s="156">
        <f t="shared" si="79"/>
        <v>11</v>
      </c>
      <c r="BS140" s="156">
        <f t="shared" si="80"/>
        <v>11</v>
      </c>
      <c r="BT140" s="157">
        <f t="shared" si="81"/>
        <v>1</v>
      </c>
      <c r="BU140" s="255">
        <f t="shared" ref="BU140:BU164" si="95">MAXA(BL140:BP140)</f>
        <v>1</v>
      </c>
      <c r="BV140" s="252">
        <f>IF(ISNA(VLOOKUP((CONCATENATE(U140,V140)),Fréquencess,3,FALSE)),0,VLOOKUP((CONCATENATE(U140,V140)),Fréquencess,3,FALSE))</f>
        <v>1</v>
      </c>
      <c r="BW140" s="247">
        <f t="shared" si="82"/>
        <v>1</v>
      </c>
      <c r="BX140" s="247">
        <f t="shared" si="64"/>
        <v>1</v>
      </c>
      <c r="BY140" s="247">
        <f>IF(ISNA(VLOOKUP(Q140,score_volatilité,2,FALSE)),0,VLOOKUP(Q140,score_volatilité,2,FALSE))</f>
        <v>1</v>
      </c>
      <c r="BZ140" s="247">
        <f>IF(ISNA(VLOOKUP(X140,score_procédé,2,FALSE)),0,VLOOKUP(X140,score_procédé,2,FALSE))</f>
        <v>0.5</v>
      </c>
      <c r="CA140" s="247">
        <f>IF(ISNA(VLOOKUP(Y140,score_protection,2,FALSE)),0,VLOOKUP(Y140,score_protection,2,FALSE))</f>
        <v>1</v>
      </c>
      <c r="CB140" s="252">
        <f t="shared" si="65"/>
        <v>0.5</v>
      </c>
      <c r="CC140" s="154">
        <f>IF(ISNA(VLOOKUP(L140,DANGERARRETE,10,FALSE)),0,VLOOKUP(L140,DANGERARRETE,10,FALSE))</f>
        <v>0</v>
      </c>
      <c r="CD140" s="154">
        <f>IF(ISNA(VLOOKUP(M140,DANGERARRETE,10,FALSE)),0,VLOOKUP(M140,DANGERARRETE,10,FALSE))</f>
        <v>0</v>
      </c>
      <c r="CE140" s="154">
        <f>IF(ISNA(VLOOKUP(N140,DANGERARRETE,10,FALSE)),0,VLOOKUP(N140,DANGERARRETE,10,FALSE))</f>
        <v>0</v>
      </c>
      <c r="CF140" s="154">
        <f>IF(ISNA(VLOOKUP(O140,DANGERARRETE,10,FALSE)),0,VLOOKUP(O140,DANGERARRETE,10,FALSE))</f>
        <v>0</v>
      </c>
      <c r="CG140" s="154">
        <f t="shared" si="66"/>
        <v>0</v>
      </c>
      <c r="CH140" s="296" t="str">
        <f t="shared" si="69"/>
        <v>NON</v>
      </c>
    </row>
    <row r="141" spans="1:86" s="108" customFormat="1" ht="26.5" customHeight="1" x14ac:dyDescent="0.25">
      <c r="A141" s="77">
        <v>116</v>
      </c>
      <c r="B141" s="105"/>
      <c r="C141" s="105"/>
      <c r="D141" s="106"/>
      <c r="E141" s="106"/>
      <c r="F141" s="107"/>
      <c r="G141" s="114" t="s">
        <v>76</v>
      </c>
      <c r="H141" s="114" t="s">
        <v>76</v>
      </c>
      <c r="I141" s="114" t="s">
        <v>76</v>
      </c>
      <c r="J141" s="114" t="s">
        <v>76</v>
      </c>
      <c r="K141" s="114" t="s">
        <v>9</v>
      </c>
      <c r="L141" s="108" t="s">
        <v>8</v>
      </c>
      <c r="M141" s="108" t="s">
        <v>8</v>
      </c>
      <c r="N141" s="108" t="s">
        <v>8</v>
      </c>
      <c r="O141" s="108" t="s">
        <v>8</v>
      </c>
      <c r="P141" s="225" t="s">
        <v>76</v>
      </c>
      <c r="Q141" s="244" t="s">
        <v>34</v>
      </c>
      <c r="R141" s="259" t="s">
        <v>299</v>
      </c>
      <c r="S141" s="265" t="s">
        <v>300</v>
      </c>
      <c r="T141" s="217">
        <v>0</v>
      </c>
      <c r="U141" s="149" t="s">
        <v>58</v>
      </c>
      <c r="V141" s="149" t="s">
        <v>256</v>
      </c>
      <c r="W141" s="150" t="str">
        <f t="shared" si="78"/>
        <v>&lt; 30 mn</v>
      </c>
      <c r="X141" s="151" t="s">
        <v>31</v>
      </c>
      <c r="Y141" s="229" t="s">
        <v>108</v>
      </c>
      <c r="Z141" s="152">
        <f t="shared" si="83"/>
        <v>0</v>
      </c>
      <c r="AA141" s="152">
        <f t="shared" si="84"/>
        <v>0</v>
      </c>
      <c r="AB141" s="152">
        <f t="shared" si="85"/>
        <v>0</v>
      </c>
      <c r="AC141" s="152">
        <f t="shared" si="86"/>
        <v>0</v>
      </c>
      <c r="AD141" s="152">
        <f t="shared" si="87"/>
        <v>0</v>
      </c>
      <c r="AE141" s="152">
        <f t="shared" si="88"/>
        <v>0</v>
      </c>
      <c r="AF141" s="152">
        <f t="shared" si="89"/>
        <v>0</v>
      </c>
      <c r="AG141" s="152">
        <f t="shared" si="90"/>
        <v>0</v>
      </c>
      <c r="AH141" s="152">
        <f t="shared" si="91"/>
        <v>0</v>
      </c>
      <c r="AI141" s="152">
        <f t="shared" si="92"/>
        <v>0</v>
      </c>
      <c r="AJ141" s="152">
        <f t="shared" si="93"/>
        <v>0</v>
      </c>
      <c r="AK141" s="152">
        <f t="shared" si="94"/>
        <v>0</v>
      </c>
      <c r="AL141" s="263">
        <f t="shared" si="76"/>
        <v>0</v>
      </c>
      <c r="AM141" s="263">
        <f t="shared" si="70"/>
        <v>0</v>
      </c>
      <c r="AN141" s="263">
        <f t="shared" si="77"/>
        <v>0</v>
      </c>
      <c r="AO141" s="251">
        <f t="shared" si="71"/>
        <v>0</v>
      </c>
      <c r="AP141" s="153">
        <f t="shared" ref="AP141:AP164" si="96">SUM(AA141,AD141,AG141,AJ141)</f>
        <v>0</v>
      </c>
      <c r="AQ141" s="153" t="str">
        <f t="shared" ref="AQ141:AQ164" si="97">IF(AB141=2,"2",IF(AE141=2,"2",IF(AH141=2,"2",IF(AK141=2,"2;","0"))))</f>
        <v>0</v>
      </c>
      <c r="AR141" s="153" t="str">
        <f t="shared" si="67"/>
        <v>0</v>
      </c>
      <c r="AS141" s="153" t="str">
        <f t="shared" si="68"/>
        <v>0</v>
      </c>
      <c r="AT141" s="247">
        <f t="shared" ref="AT141:AT164" si="98">IF(ISNA(VLOOKUP(BS141,Risque_potentiel,2,FALSE)),0,VLOOKUP(BS141,Risque_potentiel,2,FALSE))</f>
        <v>1</v>
      </c>
      <c r="AU141" s="247" t="str">
        <f t="shared" ref="AU141:AU164" si="99">IF(AT141&gt;=10000,"Fort",IF(AT141&lt;100,"Faible", "Moyen"))</f>
        <v>Faible</v>
      </c>
      <c r="AV141" s="346" t="str">
        <f t="shared" ref="AV141:AV164" si="100">IF(SUM(BH141:BK141)=0,"NON","OUI")</f>
        <v>NON</v>
      </c>
      <c r="AW141" s="234" t="str">
        <f>IF(CB141&lt;100,"RISQUE MINIME","RISQUE NON FAIBLE")</f>
        <v>RISQUE MINIME</v>
      </c>
      <c r="AX141" s="231" t="str">
        <f>IF(AO141=0,"NON","OUI")</f>
        <v>NON</v>
      </c>
      <c r="AY141" s="351"/>
      <c r="AZ141" s="352" t="s">
        <v>310</v>
      </c>
      <c r="BA141" s="237" t="str">
        <f>IF(AP141=0,"NON","OUI")</f>
        <v>NON</v>
      </c>
      <c r="BB141" s="351"/>
      <c r="BC141" s="351"/>
      <c r="BD141" s="352" t="s">
        <v>310</v>
      </c>
      <c r="BE141" s="237" t="str">
        <f>IF((AQ141+AR141)=3,"YEUX / INGESTION",IF(AQ141="2","YEUX",IF(AR141="1","INGESTION","NON")))</f>
        <v>NON</v>
      </c>
      <c r="BF141" s="351"/>
      <c r="BG141" s="354" t="s">
        <v>310</v>
      </c>
      <c r="BH141" s="154">
        <f>IF(ISNA(VLOOKUP(L141,CMRCLP,4,FALSE)),0,VLOOKUP(L141,CMRCLP,4))</f>
        <v>0</v>
      </c>
      <c r="BI141" s="154">
        <f>IF(ISNA(VLOOKUP(M141,CMRCLP,4,FALSE)),0,VLOOKUP(M141,CMRCLP,4))</f>
        <v>0</v>
      </c>
      <c r="BJ141" s="154">
        <f>IF(ISNA(VLOOKUP(N141,CMRCLP,4,FALSE)),0,VLOOKUP(N141,CMRCLP,4))</f>
        <v>0</v>
      </c>
      <c r="BK141" s="154">
        <f>IF(ISNA(VLOOKUP(O141,CMRCLP,4,FALSE)),0,VLOOKUP(O141,CMRCLP,4))</f>
        <v>0</v>
      </c>
      <c r="BL141" s="154">
        <f>IF(ISNA(VLOOKUP(L141,DANGERCLP,2,FALSE)),1,VLOOKUP(L141,DANGERCLP,2,FALSE))</f>
        <v>1</v>
      </c>
      <c r="BM141" s="154">
        <f>IF(ISNA(VLOOKUP(M141,DANGERCLP,2,FALSE)),1,VLOOKUP(M141,DANGERCLP,2,FALSE))</f>
        <v>1</v>
      </c>
      <c r="BN141" s="154">
        <f>IF(ISNA(VLOOKUP(N141,DANGERCLP,2,FALSE)),1,VLOOKUP(N141,DANGERCLP,2,FALSE))</f>
        <v>1</v>
      </c>
      <c r="BO141" s="154">
        <f>IF(ISNA(VLOOKUP(O141,DANGERCLP,2,FALSE)),1,VLOOKUP(O141,DANGERCLP,2,FALSE))</f>
        <v>1</v>
      </c>
      <c r="BP141" s="154">
        <f>IF(ISNA(VLOOKUP(P141,VLEPON,2)),1,VLOOKUP(P141,VLEPON,2))</f>
        <v>1</v>
      </c>
      <c r="BQ141" s="155">
        <f>T141/MAXA($T$8:$T$463)</f>
        <v>0</v>
      </c>
      <c r="BR141" s="156">
        <f t="shared" si="79"/>
        <v>11</v>
      </c>
      <c r="BS141" s="156">
        <f t="shared" si="80"/>
        <v>11</v>
      </c>
      <c r="BT141" s="157">
        <f t="shared" si="81"/>
        <v>1</v>
      </c>
      <c r="BU141" s="255">
        <f t="shared" si="95"/>
        <v>1</v>
      </c>
      <c r="BV141" s="252">
        <f>IF(ISNA(VLOOKUP((CONCATENATE(U141,V141)),Fréquencess,3,FALSE)),0,VLOOKUP((CONCATENATE(U141,V141)),Fréquencess,3,FALSE))</f>
        <v>1</v>
      </c>
      <c r="BW141" s="247">
        <f t="shared" si="82"/>
        <v>1</v>
      </c>
      <c r="BX141" s="247">
        <f t="shared" ref="BX141:BX164" si="101">VLOOKUP(BU141,score_danger,2,FALSE)</f>
        <v>1</v>
      </c>
      <c r="BY141" s="247">
        <f>IF(ISNA(VLOOKUP(Q141,score_volatilité,2,FALSE)),0,VLOOKUP(Q141,score_volatilité,2,FALSE))</f>
        <v>1</v>
      </c>
      <c r="BZ141" s="247">
        <f>IF(ISNA(VLOOKUP(X141,score_procédé,2,FALSE)),0,VLOOKUP(X141,score_procédé,2,FALSE))</f>
        <v>0.5</v>
      </c>
      <c r="CA141" s="247">
        <f>IF(ISNA(VLOOKUP(Y141,score_protection,2,FALSE)),0,VLOOKUP(Y141,score_protection,2,FALSE))</f>
        <v>1</v>
      </c>
      <c r="CB141" s="252">
        <f t="shared" ref="CB141:CB164" si="102">BX141*BY141*BZ141*CA141</f>
        <v>0.5</v>
      </c>
      <c r="CC141" s="154">
        <f>IF(ISNA(VLOOKUP(L141,DANGERARRETE,10,FALSE)),0,VLOOKUP(L141,DANGERARRETE,10,FALSE))</f>
        <v>0</v>
      </c>
      <c r="CD141" s="154">
        <f>IF(ISNA(VLOOKUP(M141,DANGERARRETE,10,FALSE)),0,VLOOKUP(M141,DANGERARRETE,10,FALSE))</f>
        <v>0</v>
      </c>
      <c r="CE141" s="154">
        <f>IF(ISNA(VLOOKUP(N141,DANGERARRETE,10,FALSE)),0,VLOOKUP(N141,DANGERARRETE,10,FALSE))</f>
        <v>0</v>
      </c>
      <c r="CF141" s="154">
        <f>IF(ISNA(VLOOKUP(O141,DANGERARRETE,10,FALSE)),0,VLOOKUP(O141,DANGERARRETE,10,FALSE))</f>
        <v>0</v>
      </c>
      <c r="CG141" s="154">
        <f t="shared" ref="CG141:CG164" si="103">SUM(CC141:CF141)</f>
        <v>0</v>
      </c>
      <c r="CH141" s="296" t="str">
        <f t="shared" si="69"/>
        <v>NON</v>
      </c>
    </row>
    <row r="142" spans="1:86" s="108" customFormat="1" ht="26.5" customHeight="1" x14ac:dyDescent="0.25">
      <c r="A142" s="77">
        <v>116</v>
      </c>
      <c r="B142" s="105"/>
      <c r="C142" s="105"/>
      <c r="D142" s="106"/>
      <c r="E142" s="106"/>
      <c r="F142" s="107"/>
      <c r="G142" s="114" t="s">
        <v>76</v>
      </c>
      <c r="H142" s="114" t="s">
        <v>76</v>
      </c>
      <c r="I142" s="114" t="s">
        <v>76</v>
      </c>
      <c r="J142" s="114" t="s">
        <v>76</v>
      </c>
      <c r="K142" s="114" t="s">
        <v>9</v>
      </c>
      <c r="L142" s="108" t="s">
        <v>8</v>
      </c>
      <c r="M142" s="108" t="s">
        <v>8</v>
      </c>
      <c r="N142" s="108" t="s">
        <v>8</v>
      </c>
      <c r="O142" s="108" t="s">
        <v>8</v>
      </c>
      <c r="P142" s="225" t="s">
        <v>76</v>
      </c>
      <c r="Q142" s="244" t="s">
        <v>34</v>
      </c>
      <c r="R142" s="259" t="s">
        <v>299</v>
      </c>
      <c r="S142" s="265" t="s">
        <v>300</v>
      </c>
      <c r="T142" s="217">
        <v>0</v>
      </c>
      <c r="U142" s="149" t="s">
        <v>58</v>
      </c>
      <c r="V142" s="149" t="s">
        <v>256</v>
      </c>
      <c r="W142" s="150" t="str">
        <f t="shared" si="78"/>
        <v>&lt; 30 mn</v>
      </c>
      <c r="X142" s="151" t="s">
        <v>31</v>
      </c>
      <c r="Y142" s="229" t="s">
        <v>108</v>
      </c>
      <c r="Z142" s="152">
        <f t="shared" si="83"/>
        <v>0</v>
      </c>
      <c r="AA142" s="152">
        <f t="shared" si="84"/>
        <v>0</v>
      </c>
      <c r="AB142" s="152">
        <f t="shared" si="85"/>
        <v>0</v>
      </c>
      <c r="AC142" s="152">
        <f t="shared" si="86"/>
        <v>0</v>
      </c>
      <c r="AD142" s="152">
        <f t="shared" si="87"/>
        <v>0</v>
      </c>
      <c r="AE142" s="152">
        <f t="shared" si="88"/>
        <v>0</v>
      </c>
      <c r="AF142" s="152">
        <f t="shared" si="89"/>
        <v>0</v>
      </c>
      <c r="AG142" s="152">
        <f t="shared" si="90"/>
        <v>0</v>
      </c>
      <c r="AH142" s="152">
        <f t="shared" si="91"/>
        <v>0</v>
      </c>
      <c r="AI142" s="152">
        <f t="shared" si="92"/>
        <v>0</v>
      </c>
      <c r="AJ142" s="152">
        <f t="shared" si="93"/>
        <v>0</v>
      </c>
      <c r="AK142" s="152">
        <f t="shared" si="94"/>
        <v>0</v>
      </c>
      <c r="AL142" s="263">
        <f t="shared" si="76"/>
        <v>0</v>
      </c>
      <c r="AM142" s="263">
        <f t="shared" si="70"/>
        <v>0</v>
      </c>
      <c r="AN142" s="263">
        <f t="shared" si="77"/>
        <v>0</v>
      </c>
      <c r="AO142" s="251">
        <f t="shared" si="71"/>
        <v>0</v>
      </c>
      <c r="AP142" s="153">
        <f t="shared" si="96"/>
        <v>0</v>
      </c>
      <c r="AQ142" s="153" t="str">
        <f t="shared" si="97"/>
        <v>0</v>
      </c>
      <c r="AR142" s="153" t="str">
        <f t="shared" ref="AR142:AR164" si="104">IF(AB142=1,"1",IF(AE142=1,"1",IF(AH142=1,"1",IF(AK142=1,"1","0"))))</f>
        <v>0</v>
      </c>
      <c r="AS142" s="153" t="str">
        <f t="shared" ref="AS142:AS164" si="105">IF(SUM(AQ142:AR142)=3,"3",IF(AB142=3,"3",IF(AE142=3,"3",IF(AH142=3,"3",IF(AK142=3,"3","0")))))</f>
        <v>0</v>
      </c>
      <c r="AT142" s="247">
        <f t="shared" si="98"/>
        <v>1</v>
      </c>
      <c r="AU142" s="247" t="str">
        <f t="shared" si="99"/>
        <v>Faible</v>
      </c>
      <c r="AV142" s="346" t="str">
        <f t="shared" si="100"/>
        <v>NON</v>
      </c>
      <c r="AW142" s="234" t="str">
        <f>IF(CB142&lt;100,"RISQUE MINIME","RISQUE NON FAIBLE")</f>
        <v>RISQUE MINIME</v>
      </c>
      <c r="AX142" s="231" t="str">
        <f>IF(AO142=0,"NON","OUI")</f>
        <v>NON</v>
      </c>
      <c r="AY142" s="351"/>
      <c r="AZ142" s="352" t="s">
        <v>310</v>
      </c>
      <c r="BA142" s="237" t="str">
        <f>IF(AP142=0,"NON","OUI")</f>
        <v>NON</v>
      </c>
      <c r="BB142" s="351"/>
      <c r="BC142" s="351"/>
      <c r="BD142" s="352" t="s">
        <v>310</v>
      </c>
      <c r="BE142" s="237" t="str">
        <f>IF((AQ142+AR142)=3,"YEUX / INGESTION",IF(AQ142="2","YEUX",IF(AR142="1","INGESTION","NON")))</f>
        <v>NON</v>
      </c>
      <c r="BF142" s="351"/>
      <c r="BG142" s="354" t="s">
        <v>310</v>
      </c>
      <c r="BH142" s="154">
        <f>IF(ISNA(VLOOKUP(L142,CMRCLP,4,FALSE)),0,VLOOKUP(L142,CMRCLP,4))</f>
        <v>0</v>
      </c>
      <c r="BI142" s="154">
        <f>IF(ISNA(VLOOKUP(M142,CMRCLP,4,FALSE)),0,VLOOKUP(M142,CMRCLP,4))</f>
        <v>0</v>
      </c>
      <c r="BJ142" s="154">
        <f>IF(ISNA(VLOOKUP(N142,CMRCLP,4,FALSE)),0,VLOOKUP(N142,CMRCLP,4))</f>
        <v>0</v>
      </c>
      <c r="BK142" s="154">
        <f>IF(ISNA(VLOOKUP(O142,CMRCLP,4,FALSE)),0,VLOOKUP(O142,CMRCLP,4))</f>
        <v>0</v>
      </c>
      <c r="BL142" s="154">
        <f>IF(ISNA(VLOOKUP(L142,DANGERCLP,2,FALSE)),1,VLOOKUP(L142,DANGERCLP,2,FALSE))</f>
        <v>1</v>
      </c>
      <c r="BM142" s="154">
        <f>IF(ISNA(VLOOKUP(M142,DANGERCLP,2,FALSE)),1,VLOOKUP(M142,DANGERCLP,2,FALSE))</f>
        <v>1</v>
      </c>
      <c r="BN142" s="154">
        <f>IF(ISNA(VLOOKUP(N142,DANGERCLP,2,FALSE)),1,VLOOKUP(N142,DANGERCLP,2,FALSE))</f>
        <v>1</v>
      </c>
      <c r="BO142" s="154">
        <f>IF(ISNA(VLOOKUP(O142,DANGERCLP,2,FALSE)),1,VLOOKUP(O142,DANGERCLP,2,FALSE))</f>
        <v>1</v>
      </c>
      <c r="BP142" s="154">
        <f>IF(ISNA(VLOOKUP(P142,VLEPON,2)),1,VLOOKUP(P142,VLEPON,2))</f>
        <v>1</v>
      </c>
      <c r="BQ142" s="155">
        <f>T142/MAXA($T$8:$T$463)</f>
        <v>0</v>
      </c>
      <c r="BR142" s="156">
        <f t="shared" si="79"/>
        <v>11</v>
      </c>
      <c r="BS142" s="156">
        <f t="shared" si="80"/>
        <v>11</v>
      </c>
      <c r="BT142" s="157">
        <f t="shared" si="81"/>
        <v>1</v>
      </c>
      <c r="BU142" s="255">
        <f t="shared" si="95"/>
        <v>1</v>
      </c>
      <c r="BV142" s="252">
        <f>IF(ISNA(VLOOKUP((CONCATENATE(U142,V142)),Fréquencess,3,FALSE)),0,VLOOKUP((CONCATENATE(U142,V142)),Fréquencess,3,FALSE))</f>
        <v>1</v>
      </c>
      <c r="BW142" s="247">
        <f t="shared" si="82"/>
        <v>1</v>
      </c>
      <c r="BX142" s="247">
        <f t="shared" si="101"/>
        <v>1</v>
      </c>
      <c r="BY142" s="247">
        <f>IF(ISNA(VLOOKUP(Q142,score_volatilité,2,FALSE)),0,VLOOKUP(Q142,score_volatilité,2,FALSE))</f>
        <v>1</v>
      </c>
      <c r="BZ142" s="247">
        <f>IF(ISNA(VLOOKUP(X142,score_procédé,2,FALSE)),0,VLOOKUP(X142,score_procédé,2,FALSE))</f>
        <v>0.5</v>
      </c>
      <c r="CA142" s="247">
        <f>IF(ISNA(VLOOKUP(Y142,score_protection,2,FALSE)),0,VLOOKUP(Y142,score_protection,2,FALSE))</f>
        <v>1</v>
      </c>
      <c r="CB142" s="252">
        <f t="shared" si="102"/>
        <v>0.5</v>
      </c>
      <c r="CC142" s="154">
        <f>IF(ISNA(VLOOKUP(L142,DANGERARRETE,10,FALSE)),0,VLOOKUP(L142,DANGERARRETE,10,FALSE))</f>
        <v>0</v>
      </c>
      <c r="CD142" s="154">
        <f>IF(ISNA(VLOOKUP(M142,DANGERARRETE,10,FALSE)),0,VLOOKUP(M142,DANGERARRETE,10,FALSE))</f>
        <v>0</v>
      </c>
      <c r="CE142" s="154">
        <f>IF(ISNA(VLOOKUP(N142,DANGERARRETE,10,FALSE)),0,VLOOKUP(N142,DANGERARRETE,10,FALSE))</f>
        <v>0</v>
      </c>
      <c r="CF142" s="154">
        <f>IF(ISNA(VLOOKUP(O142,DANGERARRETE,10,FALSE)),0,VLOOKUP(O142,DANGERARRETE,10,FALSE))</f>
        <v>0</v>
      </c>
      <c r="CG142" s="154">
        <f t="shared" si="103"/>
        <v>0</v>
      </c>
      <c r="CH142" s="296" t="str">
        <f t="shared" ref="CH142:CH164" si="106">IF(CG142=0,"NON","OUI")</f>
        <v>NON</v>
      </c>
    </row>
    <row r="143" spans="1:86" s="108" customFormat="1" ht="26.5" customHeight="1" x14ac:dyDescent="0.25">
      <c r="A143" s="77">
        <v>116</v>
      </c>
      <c r="B143" s="105"/>
      <c r="C143" s="105"/>
      <c r="D143" s="106"/>
      <c r="E143" s="106"/>
      <c r="F143" s="107"/>
      <c r="G143" s="114" t="s">
        <v>76</v>
      </c>
      <c r="H143" s="114" t="s">
        <v>76</v>
      </c>
      <c r="I143" s="114" t="s">
        <v>76</v>
      </c>
      <c r="J143" s="114" t="s">
        <v>76</v>
      </c>
      <c r="K143" s="114" t="s">
        <v>9</v>
      </c>
      <c r="L143" s="108" t="s">
        <v>8</v>
      </c>
      <c r="M143" s="108" t="s">
        <v>8</v>
      </c>
      <c r="N143" s="108" t="s">
        <v>8</v>
      </c>
      <c r="O143" s="108" t="s">
        <v>8</v>
      </c>
      <c r="P143" s="225" t="s">
        <v>76</v>
      </c>
      <c r="Q143" s="244" t="s">
        <v>34</v>
      </c>
      <c r="R143" s="259" t="s">
        <v>299</v>
      </c>
      <c r="S143" s="265" t="s">
        <v>300</v>
      </c>
      <c r="T143" s="217">
        <v>0</v>
      </c>
      <c r="U143" s="149" t="s">
        <v>58</v>
      </c>
      <c r="V143" s="149" t="s">
        <v>256</v>
      </c>
      <c r="W143" s="150" t="str">
        <f t="shared" si="78"/>
        <v>&lt; 30 mn</v>
      </c>
      <c r="X143" s="151" t="s">
        <v>31</v>
      </c>
      <c r="Y143" s="229" t="s">
        <v>108</v>
      </c>
      <c r="Z143" s="152">
        <f t="shared" si="83"/>
        <v>0</v>
      </c>
      <c r="AA143" s="152">
        <f t="shared" si="84"/>
        <v>0</v>
      </c>
      <c r="AB143" s="152">
        <f t="shared" si="85"/>
        <v>0</v>
      </c>
      <c r="AC143" s="152">
        <f t="shared" si="86"/>
        <v>0</v>
      </c>
      <c r="AD143" s="152">
        <f t="shared" si="87"/>
        <v>0</v>
      </c>
      <c r="AE143" s="152">
        <f t="shared" si="88"/>
        <v>0</v>
      </c>
      <c r="AF143" s="152">
        <f t="shared" si="89"/>
        <v>0</v>
      </c>
      <c r="AG143" s="152">
        <f t="shared" si="90"/>
        <v>0</v>
      </c>
      <c r="AH143" s="152">
        <f t="shared" si="91"/>
        <v>0</v>
      </c>
      <c r="AI143" s="152">
        <f t="shared" si="92"/>
        <v>0</v>
      </c>
      <c r="AJ143" s="152">
        <f t="shared" si="93"/>
        <v>0</v>
      </c>
      <c r="AK143" s="152">
        <f t="shared" si="94"/>
        <v>0</v>
      </c>
      <c r="AL143" s="263">
        <f t="shared" si="76"/>
        <v>0</v>
      </c>
      <c r="AM143" s="263">
        <f t="shared" si="70"/>
        <v>0</v>
      </c>
      <c r="AN143" s="263">
        <f t="shared" si="77"/>
        <v>0</v>
      </c>
      <c r="AO143" s="251">
        <f t="shared" si="71"/>
        <v>0</v>
      </c>
      <c r="AP143" s="153">
        <f t="shared" si="96"/>
        <v>0</v>
      </c>
      <c r="AQ143" s="153" t="str">
        <f t="shared" si="97"/>
        <v>0</v>
      </c>
      <c r="AR143" s="153" t="str">
        <f t="shared" si="104"/>
        <v>0</v>
      </c>
      <c r="AS143" s="153" t="str">
        <f t="shared" si="105"/>
        <v>0</v>
      </c>
      <c r="AT143" s="247">
        <f t="shared" si="98"/>
        <v>1</v>
      </c>
      <c r="AU143" s="247" t="str">
        <f t="shared" si="99"/>
        <v>Faible</v>
      </c>
      <c r="AV143" s="346" t="str">
        <f t="shared" si="100"/>
        <v>NON</v>
      </c>
      <c r="AW143" s="234" t="str">
        <f>IF(CB143&lt;100,"RISQUE MINIME","RISQUE NON FAIBLE")</f>
        <v>RISQUE MINIME</v>
      </c>
      <c r="AX143" s="231" t="str">
        <f>IF(AO143=0,"NON","OUI")</f>
        <v>NON</v>
      </c>
      <c r="AY143" s="351"/>
      <c r="AZ143" s="352" t="s">
        <v>310</v>
      </c>
      <c r="BA143" s="237" t="str">
        <f>IF(AP143=0,"NON","OUI")</f>
        <v>NON</v>
      </c>
      <c r="BB143" s="351"/>
      <c r="BC143" s="351"/>
      <c r="BD143" s="352" t="s">
        <v>310</v>
      </c>
      <c r="BE143" s="237" t="str">
        <f>IF((AQ143+AR143)=3,"YEUX / INGESTION",IF(AQ143="2","YEUX",IF(AR143="1","INGESTION","NON")))</f>
        <v>NON</v>
      </c>
      <c r="BF143" s="351"/>
      <c r="BG143" s="354" t="s">
        <v>310</v>
      </c>
      <c r="BH143" s="154">
        <f>IF(ISNA(VLOOKUP(L143,CMRCLP,4,FALSE)),0,VLOOKUP(L143,CMRCLP,4))</f>
        <v>0</v>
      </c>
      <c r="BI143" s="154">
        <f>IF(ISNA(VLOOKUP(M143,CMRCLP,4,FALSE)),0,VLOOKUP(M143,CMRCLP,4))</f>
        <v>0</v>
      </c>
      <c r="BJ143" s="154">
        <f>IF(ISNA(VLOOKUP(N143,CMRCLP,4,FALSE)),0,VLOOKUP(N143,CMRCLP,4))</f>
        <v>0</v>
      </c>
      <c r="BK143" s="154">
        <f>IF(ISNA(VLOOKUP(O143,CMRCLP,4,FALSE)),0,VLOOKUP(O143,CMRCLP,4))</f>
        <v>0</v>
      </c>
      <c r="BL143" s="154">
        <f>IF(ISNA(VLOOKUP(L143,DANGERCLP,2,FALSE)),1,VLOOKUP(L143,DANGERCLP,2,FALSE))</f>
        <v>1</v>
      </c>
      <c r="BM143" s="154">
        <f>IF(ISNA(VLOOKUP(M143,DANGERCLP,2,FALSE)),1,VLOOKUP(M143,DANGERCLP,2,FALSE))</f>
        <v>1</v>
      </c>
      <c r="BN143" s="154">
        <f>IF(ISNA(VLOOKUP(N143,DANGERCLP,2,FALSE)),1,VLOOKUP(N143,DANGERCLP,2,FALSE))</f>
        <v>1</v>
      </c>
      <c r="BO143" s="154">
        <f>IF(ISNA(VLOOKUP(O143,DANGERCLP,2,FALSE)),1,VLOOKUP(O143,DANGERCLP,2,FALSE))</f>
        <v>1</v>
      </c>
      <c r="BP143" s="154">
        <f>IF(ISNA(VLOOKUP(P143,VLEPON,2)),1,VLOOKUP(P143,VLEPON,2))</f>
        <v>1</v>
      </c>
      <c r="BQ143" s="155">
        <f>T143/MAXA($T$8:$T$463)</f>
        <v>0</v>
      </c>
      <c r="BR143" s="156">
        <f t="shared" si="79"/>
        <v>11</v>
      </c>
      <c r="BS143" s="156">
        <f t="shared" si="80"/>
        <v>11</v>
      </c>
      <c r="BT143" s="157">
        <f t="shared" si="81"/>
        <v>1</v>
      </c>
      <c r="BU143" s="255">
        <f t="shared" si="95"/>
        <v>1</v>
      </c>
      <c r="BV143" s="252">
        <f>IF(ISNA(VLOOKUP((CONCATENATE(U143,V143)),Fréquencess,3,FALSE)),0,VLOOKUP((CONCATENATE(U143,V143)),Fréquencess,3,FALSE))</f>
        <v>1</v>
      </c>
      <c r="BW143" s="247">
        <f t="shared" si="82"/>
        <v>1</v>
      </c>
      <c r="BX143" s="247">
        <f t="shared" si="101"/>
        <v>1</v>
      </c>
      <c r="BY143" s="247">
        <f>IF(ISNA(VLOOKUP(Q143,score_volatilité,2,FALSE)),0,VLOOKUP(Q143,score_volatilité,2,FALSE))</f>
        <v>1</v>
      </c>
      <c r="BZ143" s="247">
        <f>IF(ISNA(VLOOKUP(X143,score_procédé,2,FALSE)),0,VLOOKUP(X143,score_procédé,2,FALSE))</f>
        <v>0.5</v>
      </c>
      <c r="CA143" s="247">
        <f>IF(ISNA(VLOOKUP(Y143,score_protection,2,FALSE)),0,VLOOKUP(Y143,score_protection,2,FALSE))</f>
        <v>1</v>
      </c>
      <c r="CB143" s="252">
        <f t="shared" si="102"/>
        <v>0.5</v>
      </c>
      <c r="CC143" s="154">
        <f>IF(ISNA(VLOOKUP(L143,DANGERARRETE,10,FALSE)),0,VLOOKUP(L143,DANGERARRETE,10,FALSE))</f>
        <v>0</v>
      </c>
      <c r="CD143" s="154">
        <f>IF(ISNA(VLOOKUP(M143,DANGERARRETE,10,FALSE)),0,VLOOKUP(M143,DANGERARRETE,10,FALSE))</f>
        <v>0</v>
      </c>
      <c r="CE143" s="154">
        <f>IF(ISNA(VLOOKUP(N143,DANGERARRETE,10,FALSE)),0,VLOOKUP(N143,DANGERARRETE,10,FALSE))</f>
        <v>0</v>
      </c>
      <c r="CF143" s="154">
        <f>IF(ISNA(VLOOKUP(O143,DANGERARRETE,10,FALSE)),0,VLOOKUP(O143,DANGERARRETE,10,FALSE))</f>
        <v>0</v>
      </c>
      <c r="CG143" s="154">
        <f t="shared" si="103"/>
        <v>0</v>
      </c>
      <c r="CH143" s="296" t="str">
        <f t="shared" si="106"/>
        <v>NON</v>
      </c>
    </row>
    <row r="144" spans="1:86" s="108" customFormat="1" ht="26.5" customHeight="1" x14ac:dyDescent="0.25">
      <c r="A144" s="77">
        <v>116</v>
      </c>
      <c r="B144" s="105"/>
      <c r="C144" s="105"/>
      <c r="D144" s="106"/>
      <c r="E144" s="106"/>
      <c r="F144" s="107"/>
      <c r="G144" s="114" t="s">
        <v>76</v>
      </c>
      <c r="H144" s="114" t="s">
        <v>76</v>
      </c>
      <c r="I144" s="114" t="s">
        <v>76</v>
      </c>
      <c r="J144" s="114" t="s">
        <v>76</v>
      </c>
      <c r="K144" s="114" t="s">
        <v>9</v>
      </c>
      <c r="L144" s="108" t="s">
        <v>8</v>
      </c>
      <c r="M144" s="108" t="s">
        <v>8</v>
      </c>
      <c r="N144" s="108" t="s">
        <v>8</v>
      </c>
      <c r="O144" s="108" t="s">
        <v>8</v>
      </c>
      <c r="P144" s="225" t="s">
        <v>76</v>
      </c>
      <c r="Q144" s="244" t="s">
        <v>34</v>
      </c>
      <c r="R144" s="259" t="s">
        <v>299</v>
      </c>
      <c r="S144" s="265" t="s">
        <v>300</v>
      </c>
      <c r="T144" s="217">
        <v>0</v>
      </c>
      <c r="U144" s="149" t="s">
        <v>58</v>
      </c>
      <c r="V144" s="149" t="s">
        <v>256</v>
      </c>
      <c r="W144" s="150" t="str">
        <f t="shared" si="78"/>
        <v>&lt; 30 mn</v>
      </c>
      <c r="X144" s="151" t="s">
        <v>31</v>
      </c>
      <c r="Y144" s="229" t="s">
        <v>108</v>
      </c>
      <c r="Z144" s="152">
        <f t="shared" si="83"/>
        <v>0</v>
      </c>
      <c r="AA144" s="152">
        <f t="shared" si="84"/>
        <v>0</v>
      </c>
      <c r="AB144" s="152">
        <f t="shared" si="85"/>
        <v>0</v>
      </c>
      <c r="AC144" s="152">
        <f t="shared" si="86"/>
        <v>0</v>
      </c>
      <c r="AD144" s="152">
        <f t="shared" si="87"/>
        <v>0</v>
      </c>
      <c r="AE144" s="152">
        <f t="shared" si="88"/>
        <v>0</v>
      </c>
      <c r="AF144" s="152">
        <f t="shared" si="89"/>
        <v>0</v>
      </c>
      <c r="AG144" s="152">
        <f t="shared" si="90"/>
        <v>0</v>
      </c>
      <c r="AH144" s="152">
        <f t="shared" si="91"/>
        <v>0</v>
      </c>
      <c r="AI144" s="152">
        <f t="shared" si="92"/>
        <v>0</v>
      </c>
      <c r="AJ144" s="152">
        <f t="shared" si="93"/>
        <v>0</v>
      </c>
      <c r="AK144" s="152">
        <f t="shared" si="94"/>
        <v>0</v>
      </c>
      <c r="AL144" s="263">
        <f t="shared" si="76"/>
        <v>0</v>
      </c>
      <c r="AM144" s="263">
        <f t="shared" si="70"/>
        <v>0</v>
      </c>
      <c r="AN144" s="263">
        <f t="shared" si="77"/>
        <v>0</v>
      </c>
      <c r="AO144" s="251">
        <f t="shared" si="71"/>
        <v>0</v>
      </c>
      <c r="AP144" s="153">
        <f t="shared" si="96"/>
        <v>0</v>
      </c>
      <c r="AQ144" s="153" t="str">
        <f t="shared" si="97"/>
        <v>0</v>
      </c>
      <c r="AR144" s="153" t="str">
        <f t="shared" si="104"/>
        <v>0</v>
      </c>
      <c r="AS144" s="153" t="str">
        <f t="shared" si="105"/>
        <v>0</v>
      </c>
      <c r="AT144" s="247">
        <f t="shared" si="98"/>
        <v>1</v>
      </c>
      <c r="AU144" s="247" t="str">
        <f t="shared" si="99"/>
        <v>Faible</v>
      </c>
      <c r="AV144" s="346" t="str">
        <f t="shared" si="100"/>
        <v>NON</v>
      </c>
      <c r="AW144" s="234" t="str">
        <f>IF(CB144&lt;100,"RISQUE MINIME","RISQUE NON FAIBLE")</f>
        <v>RISQUE MINIME</v>
      </c>
      <c r="AX144" s="231" t="str">
        <f>IF(AO144=0,"NON","OUI")</f>
        <v>NON</v>
      </c>
      <c r="AY144" s="351"/>
      <c r="AZ144" s="352" t="s">
        <v>310</v>
      </c>
      <c r="BA144" s="237" t="str">
        <f>IF(AP144=0,"NON","OUI")</f>
        <v>NON</v>
      </c>
      <c r="BB144" s="351"/>
      <c r="BC144" s="351"/>
      <c r="BD144" s="352" t="s">
        <v>310</v>
      </c>
      <c r="BE144" s="237" t="str">
        <f>IF((AQ144+AR144)=3,"YEUX / INGESTION",IF(AQ144="2","YEUX",IF(AR144="1","INGESTION","NON")))</f>
        <v>NON</v>
      </c>
      <c r="BF144" s="351"/>
      <c r="BG144" s="354" t="s">
        <v>310</v>
      </c>
      <c r="BH144" s="154">
        <f>IF(ISNA(VLOOKUP(L144,CMRCLP,4,FALSE)),0,VLOOKUP(L144,CMRCLP,4))</f>
        <v>0</v>
      </c>
      <c r="BI144" s="154">
        <f>IF(ISNA(VLOOKUP(M144,CMRCLP,4,FALSE)),0,VLOOKUP(M144,CMRCLP,4))</f>
        <v>0</v>
      </c>
      <c r="BJ144" s="154">
        <f>IF(ISNA(VLOOKUP(N144,CMRCLP,4,FALSE)),0,VLOOKUP(N144,CMRCLP,4))</f>
        <v>0</v>
      </c>
      <c r="BK144" s="154">
        <f>IF(ISNA(VLOOKUP(O144,CMRCLP,4,FALSE)),0,VLOOKUP(O144,CMRCLP,4))</f>
        <v>0</v>
      </c>
      <c r="BL144" s="154">
        <f>IF(ISNA(VLOOKUP(L144,DANGERCLP,2,FALSE)),1,VLOOKUP(L144,DANGERCLP,2,FALSE))</f>
        <v>1</v>
      </c>
      <c r="BM144" s="154">
        <f>IF(ISNA(VLOOKUP(M144,DANGERCLP,2,FALSE)),1,VLOOKUP(M144,DANGERCLP,2,FALSE))</f>
        <v>1</v>
      </c>
      <c r="BN144" s="154">
        <f>IF(ISNA(VLOOKUP(N144,DANGERCLP,2,FALSE)),1,VLOOKUP(N144,DANGERCLP,2,FALSE))</f>
        <v>1</v>
      </c>
      <c r="BO144" s="154">
        <f>IF(ISNA(VLOOKUP(O144,DANGERCLP,2,FALSE)),1,VLOOKUP(O144,DANGERCLP,2,FALSE))</f>
        <v>1</v>
      </c>
      <c r="BP144" s="154">
        <f>IF(ISNA(VLOOKUP(P144,VLEPON,2)),1,VLOOKUP(P144,VLEPON,2))</f>
        <v>1</v>
      </c>
      <c r="BQ144" s="155">
        <f>T144/MAXA($T$8:$T$463)</f>
        <v>0</v>
      </c>
      <c r="BR144" s="156">
        <f t="shared" si="79"/>
        <v>11</v>
      </c>
      <c r="BS144" s="156">
        <f t="shared" si="80"/>
        <v>11</v>
      </c>
      <c r="BT144" s="157">
        <f t="shared" si="81"/>
        <v>1</v>
      </c>
      <c r="BU144" s="255">
        <f t="shared" si="95"/>
        <v>1</v>
      </c>
      <c r="BV144" s="252">
        <f>IF(ISNA(VLOOKUP((CONCATENATE(U144,V144)),Fréquencess,3,FALSE)),0,VLOOKUP((CONCATENATE(U144,V144)),Fréquencess,3,FALSE))</f>
        <v>1</v>
      </c>
      <c r="BW144" s="247">
        <f t="shared" si="82"/>
        <v>1</v>
      </c>
      <c r="BX144" s="247">
        <f t="shared" si="101"/>
        <v>1</v>
      </c>
      <c r="BY144" s="247">
        <f>IF(ISNA(VLOOKUP(Q144,score_volatilité,2,FALSE)),0,VLOOKUP(Q144,score_volatilité,2,FALSE))</f>
        <v>1</v>
      </c>
      <c r="BZ144" s="247">
        <f>IF(ISNA(VLOOKUP(X144,score_procédé,2,FALSE)),0,VLOOKUP(X144,score_procédé,2,FALSE))</f>
        <v>0.5</v>
      </c>
      <c r="CA144" s="247">
        <f>IF(ISNA(VLOOKUP(Y144,score_protection,2,FALSE)),0,VLOOKUP(Y144,score_protection,2,FALSE))</f>
        <v>1</v>
      </c>
      <c r="CB144" s="252">
        <f t="shared" si="102"/>
        <v>0.5</v>
      </c>
      <c r="CC144" s="154">
        <f>IF(ISNA(VLOOKUP(L144,DANGERARRETE,10,FALSE)),0,VLOOKUP(L144,DANGERARRETE,10,FALSE))</f>
        <v>0</v>
      </c>
      <c r="CD144" s="154">
        <f>IF(ISNA(VLOOKUP(M144,DANGERARRETE,10,FALSE)),0,VLOOKUP(M144,DANGERARRETE,10,FALSE))</f>
        <v>0</v>
      </c>
      <c r="CE144" s="154">
        <f>IF(ISNA(VLOOKUP(N144,DANGERARRETE,10,FALSE)),0,VLOOKUP(N144,DANGERARRETE,10,FALSE))</f>
        <v>0</v>
      </c>
      <c r="CF144" s="154">
        <f>IF(ISNA(VLOOKUP(O144,DANGERARRETE,10,FALSE)),0,VLOOKUP(O144,DANGERARRETE,10,FALSE))</f>
        <v>0</v>
      </c>
      <c r="CG144" s="154">
        <f t="shared" si="103"/>
        <v>0</v>
      </c>
      <c r="CH144" s="296" t="str">
        <f t="shared" si="106"/>
        <v>NON</v>
      </c>
    </row>
    <row r="145" spans="1:86" s="108" customFormat="1" ht="26.5" customHeight="1" x14ac:dyDescent="0.25">
      <c r="A145" s="77">
        <v>116</v>
      </c>
      <c r="B145" s="105"/>
      <c r="C145" s="105"/>
      <c r="D145" s="106"/>
      <c r="E145" s="106"/>
      <c r="F145" s="107"/>
      <c r="G145" s="114" t="s">
        <v>76</v>
      </c>
      <c r="H145" s="114" t="s">
        <v>76</v>
      </c>
      <c r="I145" s="114" t="s">
        <v>76</v>
      </c>
      <c r="J145" s="114" t="s">
        <v>76</v>
      </c>
      <c r="K145" s="114" t="s">
        <v>9</v>
      </c>
      <c r="L145" s="108" t="s">
        <v>8</v>
      </c>
      <c r="M145" s="108" t="s">
        <v>8</v>
      </c>
      <c r="N145" s="108" t="s">
        <v>8</v>
      </c>
      <c r="O145" s="108" t="s">
        <v>8</v>
      </c>
      <c r="P145" s="225" t="s">
        <v>76</v>
      </c>
      <c r="Q145" s="244" t="s">
        <v>34</v>
      </c>
      <c r="R145" s="259" t="s">
        <v>299</v>
      </c>
      <c r="S145" s="265" t="s">
        <v>300</v>
      </c>
      <c r="T145" s="217">
        <v>0</v>
      </c>
      <c r="U145" s="149" t="s">
        <v>58</v>
      </c>
      <c r="V145" s="149" t="s">
        <v>256</v>
      </c>
      <c r="W145" s="150" t="str">
        <f t="shared" si="78"/>
        <v>&lt; 30 mn</v>
      </c>
      <c r="X145" s="151" t="s">
        <v>31</v>
      </c>
      <c r="Y145" s="229" t="s">
        <v>108</v>
      </c>
      <c r="Z145" s="152">
        <f t="shared" si="83"/>
        <v>0</v>
      </c>
      <c r="AA145" s="152">
        <f t="shared" si="84"/>
        <v>0</v>
      </c>
      <c r="AB145" s="152">
        <f t="shared" si="85"/>
        <v>0</v>
      </c>
      <c r="AC145" s="152">
        <f t="shared" si="86"/>
        <v>0</v>
      </c>
      <c r="AD145" s="152">
        <f t="shared" si="87"/>
        <v>0</v>
      </c>
      <c r="AE145" s="152">
        <f t="shared" si="88"/>
        <v>0</v>
      </c>
      <c r="AF145" s="152">
        <f t="shared" si="89"/>
        <v>0</v>
      </c>
      <c r="AG145" s="152">
        <f t="shared" si="90"/>
        <v>0</v>
      </c>
      <c r="AH145" s="152">
        <f t="shared" si="91"/>
        <v>0</v>
      </c>
      <c r="AI145" s="152">
        <f t="shared" si="92"/>
        <v>0</v>
      </c>
      <c r="AJ145" s="152">
        <f t="shared" si="93"/>
        <v>0</v>
      </c>
      <c r="AK145" s="152">
        <f t="shared" si="94"/>
        <v>0</v>
      </c>
      <c r="AL145" s="263">
        <f t="shared" si="76"/>
        <v>0</v>
      </c>
      <c r="AM145" s="263">
        <f t="shared" si="70"/>
        <v>0</v>
      </c>
      <c r="AN145" s="263">
        <f t="shared" si="77"/>
        <v>0</v>
      </c>
      <c r="AO145" s="251">
        <f t="shared" si="71"/>
        <v>0</v>
      </c>
      <c r="AP145" s="153">
        <f t="shared" si="96"/>
        <v>0</v>
      </c>
      <c r="AQ145" s="153" t="str">
        <f t="shared" si="97"/>
        <v>0</v>
      </c>
      <c r="AR145" s="153" t="str">
        <f t="shared" si="104"/>
        <v>0</v>
      </c>
      <c r="AS145" s="153" t="str">
        <f t="shared" si="105"/>
        <v>0</v>
      </c>
      <c r="AT145" s="247">
        <f t="shared" si="98"/>
        <v>1</v>
      </c>
      <c r="AU145" s="247" t="str">
        <f t="shared" si="99"/>
        <v>Faible</v>
      </c>
      <c r="AV145" s="346" t="str">
        <f t="shared" si="100"/>
        <v>NON</v>
      </c>
      <c r="AW145" s="234" t="str">
        <f>IF(CB145&lt;100,"RISQUE MINIME","RISQUE NON FAIBLE")</f>
        <v>RISQUE MINIME</v>
      </c>
      <c r="AX145" s="231" t="str">
        <f>IF(AO145=0,"NON","OUI")</f>
        <v>NON</v>
      </c>
      <c r="AY145" s="351"/>
      <c r="AZ145" s="352" t="s">
        <v>310</v>
      </c>
      <c r="BA145" s="237" t="str">
        <f>IF(AP145=0,"NON","OUI")</f>
        <v>NON</v>
      </c>
      <c r="BB145" s="351"/>
      <c r="BC145" s="351"/>
      <c r="BD145" s="352" t="s">
        <v>310</v>
      </c>
      <c r="BE145" s="237" t="str">
        <f>IF((AQ145+AR145)=3,"YEUX / INGESTION",IF(AQ145="2","YEUX",IF(AR145="1","INGESTION","NON")))</f>
        <v>NON</v>
      </c>
      <c r="BF145" s="351"/>
      <c r="BG145" s="354" t="s">
        <v>310</v>
      </c>
      <c r="BH145" s="154">
        <f>IF(ISNA(VLOOKUP(L145,CMRCLP,4,FALSE)),0,VLOOKUP(L145,CMRCLP,4))</f>
        <v>0</v>
      </c>
      <c r="BI145" s="154">
        <f>IF(ISNA(VLOOKUP(M145,CMRCLP,4,FALSE)),0,VLOOKUP(M145,CMRCLP,4))</f>
        <v>0</v>
      </c>
      <c r="BJ145" s="154">
        <f>IF(ISNA(VLOOKUP(N145,CMRCLP,4,FALSE)),0,VLOOKUP(N145,CMRCLP,4))</f>
        <v>0</v>
      </c>
      <c r="BK145" s="154">
        <f>IF(ISNA(VLOOKUP(O145,CMRCLP,4,FALSE)),0,VLOOKUP(O145,CMRCLP,4))</f>
        <v>0</v>
      </c>
      <c r="BL145" s="154">
        <f>IF(ISNA(VLOOKUP(L145,DANGERCLP,2,FALSE)),1,VLOOKUP(L145,DANGERCLP,2,FALSE))</f>
        <v>1</v>
      </c>
      <c r="BM145" s="154">
        <f>IF(ISNA(VLOOKUP(M145,DANGERCLP,2,FALSE)),1,VLOOKUP(M145,DANGERCLP,2,FALSE))</f>
        <v>1</v>
      </c>
      <c r="BN145" s="154">
        <f>IF(ISNA(VLOOKUP(N145,DANGERCLP,2,FALSE)),1,VLOOKUP(N145,DANGERCLP,2,FALSE))</f>
        <v>1</v>
      </c>
      <c r="BO145" s="154">
        <f>IF(ISNA(VLOOKUP(O145,DANGERCLP,2,FALSE)),1,VLOOKUP(O145,DANGERCLP,2,FALSE))</f>
        <v>1</v>
      </c>
      <c r="BP145" s="154">
        <f>IF(ISNA(VLOOKUP(P145,VLEPON,2)),1,VLOOKUP(P145,VLEPON,2))</f>
        <v>1</v>
      </c>
      <c r="BQ145" s="155">
        <f>T145/MAXA($T$8:$T$463)</f>
        <v>0</v>
      </c>
      <c r="BR145" s="156">
        <f t="shared" si="79"/>
        <v>11</v>
      </c>
      <c r="BS145" s="156">
        <f t="shared" si="80"/>
        <v>11</v>
      </c>
      <c r="BT145" s="157">
        <f t="shared" si="81"/>
        <v>1</v>
      </c>
      <c r="BU145" s="255">
        <f t="shared" si="95"/>
        <v>1</v>
      </c>
      <c r="BV145" s="252">
        <f>IF(ISNA(VLOOKUP((CONCATENATE(U145,V145)),Fréquencess,3,FALSE)),0,VLOOKUP((CONCATENATE(U145,V145)),Fréquencess,3,FALSE))</f>
        <v>1</v>
      </c>
      <c r="BW145" s="247">
        <f t="shared" si="82"/>
        <v>1</v>
      </c>
      <c r="BX145" s="247">
        <f t="shared" si="101"/>
        <v>1</v>
      </c>
      <c r="BY145" s="247">
        <f>IF(ISNA(VLOOKUP(Q145,score_volatilité,2,FALSE)),0,VLOOKUP(Q145,score_volatilité,2,FALSE))</f>
        <v>1</v>
      </c>
      <c r="BZ145" s="247">
        <f>IF(ISNA(VLOOKUP(X145,score_procédé,2,FALSE)),0,VLOOKUP(X145,score_procédé,2,FALSE))</f>
        <v>0.5</v>
      </c>
      <c r="CA145" s="247">
        <f>IF(ISNA(VLOOKUP(Y145,score_protection,2,FALSE)),0,VLOOKUP(Y145,score_protection,2,FALSE))</f>
        <v>1</v>
      </c>
      <c r="CB145" s="252">
        <f t="shared" si="102"/>
        <v>0.5</v>
      </c>
      <c r="CC145" s="154">
        <f>IF(ISNA(VLOOKUP(L145,DANGERARRETE,10,FALSE)),0,VLOOKUP(L145,DANGERARRETE,10,FALSE))</f>
        <v>0</v>
      </c>
      <c r="CD145" s="154">
        <f>IF(ISNA(VLOOKUP(M145,DANGERARRETE,10,FALSE)),0,VLOOKUP(M145,DANGERARRETE,10,FALSE))</f>
        <v>0</v>
      </c>
      <c r="CE145" s="154">
        <f>IF(ISNA(VLOOKUP(N145,DANGERARRETE,10,FALSE)),0,VLOOKUP(N145,DANGERARRETE,10,FALSE))</f>
        <v>0</v>
      </c>
      <c r="CF145" s="154">
        <f>IF(ISNA(VLOOKUP(O145,DANGERARRETE,10,FALSE)),0,VLOOKUP(O145,DANGERARRETE,10,FALSE))</f>
        <v>0</v>
      </c>
      <c r="CG145" s="154">
        <f t="shared" si="103"/>
        <v>0</v>
      </c>
      <c r="CH145" s="296" t="str">
        <f t="shared" si="106"/>
        <v>NON</v>
      </c>
    </row>
    <row r="146" spans="1:86" s="108" customFormat="1" ht="26.5" customHeight="1" x14ac:dyDescent="0.25">
      <c r="A146" s="77">
        <v>116</v>
      </c>
      <c r="B146" s="105"/>
      <c r="C146" s="105"/>
      <c r="D146" s="106"/>
      <c r="E146" s="106"/>
      <c r="F146" s="107"/>
      <c r="G146" s="114" t="s">
        <v>76</v>
      </c>
      <c r="H146" s="114" t="s">
        <v>76</v>
      </c>
      <c r="I146" s="114" t="s">
        <v>76</v>
      </c>
      <c r="J146" s="114" t="s">
        <v>76</v>
      </c>
      <c r="K146" s="114" t="s">
        <v>9</v>
      </c>
      <c r="L146" s="108" t="s">
        <v>8</v>
      </c>
      <c r="M146" s="108" t="s">
        <v>8</v>
      </c>
      <c r="N146" s="108" t="s">
        <v>8</v>
      </c>
      <c r="O146" s="108" t="s">
        <v>8</v>
      </c>
      <c r="P146" s="225" t="s">
        <v>76</v>
      </c>
      <c r="Q146" s="244" t="s">
        <v>34</v>
      </c>
      <c r="R146" s="259" t="s">
        <v>299</v>
      </c>
      <c r="S146" s="265" t="s">
        <v>300</v>
      </c>
      <c r="T146" s="217">
        <v>0</v>
      </c>
      <c r="U146" s="149" t="s">
        <v>58</v>
      </c>
      <c r="V146" s="149" t="s">
        <v>256</v>
      </c>
      <c r="W146" s="150" t="str">
        <f t="shared" si="78"/>
        <v>&lt; 30 mn</v>
      </c>
      <c r="X146" s="151" t="s">
        <v>31</v>
      </c>
      <c r="Y146" s="229" t="s">
        <v>108</v>
      </c>
      <c r="Z146" s="152">
        <f t="shared" si="83"/>
        <v>0</v>
      </c>
      <c r="AA146" s="152">
        <f t="shared" si="84"/>
        <v>0</v>
      </c>
      <c r="AB146" s="152">
        <f t="shared" si="85"/>
        <v>0</v>
      </c>
      <c r="AC146" s="152">
        <f t="shared" si="86"/>
        <v>0</v>
      </c>
      <c r="AD146" s="152">
        <f t="shared" si="87"/>
        <v>0</v>
      </c>
      <c r="AE146" s="152">
        <f t="shared" si="88"/>
        <v>0</v>
      </c>
      <c r="AF146" s="152">
        <f t="shared" si="89"/>
        <v>0</v>
      </c>
      <c r="AG146" s="152">
        <f t="shared" si="90"/>
        <v>0</v>
      </c>
      <c r="AH146" s="152">
        <f t="shared" si="91"/>
        <v>0</v>
      </c>
      <c r="AI146" s="152">
        <f t="shared" si="92"/>
        <v>0</v>
      </c>
      <c r="AJ146" s="152">
        <f t="shared" si="93"/>
        <v>0</v>
      </c>
      <c r="AK146" s="152">
        <f t="shared" si="94"/>
        <v>0</v>
      </c>
      <c r="AL146" s="263">
        <f t="shared" si="76"/>
        <v>0</v>
      </c>
      <c r="AM146" s="263">
        <f t="shared" si="70"/>
        <v>0</v>
      </c>
      <c r="AN146" s="263">
        <f t="shared" si="77"/>
        <v>0</v>
      </c>
      <c r="AO146" s="251">
        <f t="shared" si="71"/>
        <v>0</v>
      </c>
      <c r="AP146" s="153">
        <f t="shared" si="96"/>
        <v>0</v>
      </c>
      <c r="AQ146" s="153" t="str">
        <f t="shared" si="97"/>
        <v>0</v>
      </c>
      <c r="AR146" s="153" t="str">
        <f t="shared" si="104"/>
        <v>0</v>
      </c>
      <c r="AS146" s="153" t="str">
        <f t="shared" si="105"/>
        <v>0</v>
      </c>
      <c r="AT146" s="247">
        <f t="shared" si="98"/>
        <v>1</v>
      </c>
      <c r="AU146" s="247" t="str">
        <f t="shared" si="99"/>
        <v>Faible</v>
      </c>
      <c r="AV146" s="346" t="str">
        <f t="shared" si="100"/>
        <v>NON</v>
      </c>
      <c r="AW146" s="234" t="str">
        <f>IF(CB146&lt;100,"RISQUE MINIME","RISQUE NON FAIBLE")</f>
        <v>RISQUE MINIME</v>
      </c>
      <c r="AX146" s="231" t="str">
        <f>IF(AO146=0,"NON","OUI")</f>
        <v>NON</v>
      </c>
      <c r="AY146" s="351"/>
      <c r="AZ146" s="352" t="s">
        <v>310</v>
      </c>
      <c r="BA146" s="237" t="str">
        <f>IF(AP146=0,"NON","OUI")</f>
        <v>NON</v>
      </c>
      <c r="BB146" s="351"/>
      <c r="BC146" s="351"/>
      <c r="BD146" s="352" t="s">
        <v>310</v>
      </c>
      <c r="BE146" s="237" t="str">
        <f>IF((AQ146+AR146)=3,"YEUX / INGESTION",IF(AQ146="2","YEUX",IF(AR146="1","INGESTION","NON")))</f>
        <v>NON</v>
      </c>
      <c r="BF146" s="351"/>
      <c r="BG146" s="354" t="s">
        <v>310</v>
      </c>
      <c r="BH146" s="154">
        <f>IF(ISNA(VLOOKUP(L146,CMRCLP,4,FALSE)),0,VLOOKUP(L146,CMRCLP,4))</f>
        <v>0</v>
      </c>
      <c r="BI146" s="154">
        <f>IF(ISNA(VLOOKUP(M146,CMRCLP,4,FALSE)),0,VLOOKUP(M146,CMRCLP,4))</f>
        <v>0</v>
      </c>
      <c r="BJ146" s="154">
        <f>IF(ISNA(VLOOKUP(N146,CMRCLP,4,FALSE)),0,VLOOKUP(N146,CMRCLP,4))</f>
        <v>0</v>
      </c>
      <c r="BK146" s="154">
        <f>IF(ISNA(VLOOKUP(O146,CMRCLP,4,FALSE)),0,VLOOKUP(O146,CMRCLP,4))</f>
        <v>0</v>
      </c>
      <c r="BL146" s="154">
        <f>IF(ISNA(VLOOKUP(L146,DANGERCLP,2,FALSE)),1,VLOOKUP(L146,DANGERCLP,2,FALSE))</f>
        <v>1</v>
      </c>
      <c r="BM146" s="154">
        <f>IF(ISNA(VLOOKUP(M146,DANGERCLP,2,FALSE)),1,VLOOKUP(M146,DANGERCLP,2,FALSE))</f>
        <v>1</v>
      </c>
      <c r="BN146" s="154">
        <f>IF(ISNA(VLOOKUP(N146,DANGERCLP,2,FALSE)),1,VLOOKUP(N146,DANGERCLP,2,FALSE))</f>
        <v>1</v>
      </c>
      <c r="BO146" s="154">
        <f>IF(ISNA(VLOOKUP(O146,DANGERCLP,2,FALSE)),1,VLOOKUP(O146,DANGERCLP,2,FALSE))</f>
        <v>1</v>
      </c>
      <c r="BP146" s="154">
        <f>IF(ISNA(VLOOKUP(P146,VLEPON,2)),1,VLOOKUP(P146,VLEPON,2))</f>
        <v>1</v>
      </c>
      <c r="BQ146" s="155">
        <f>T146/MAXA($T$8:$T$463)</f>
        <v>0</v>
      </c>
      <c r="BR146" s="156">
        <f t="shared" si="79"/>
        <v>11</v>
      </c>
      <c r="BS146" s="156">
        <f t="shared" si="80"/>
        <v>11</v>
      </c>
      <c r="BT146" s="157">
        <f t="shared" si="81"/>
        <v>1</v>
      </c>
      <c r="BU146" s="255">
        <f t="shared" si="95"/>
        <v>1</v>
      </c>
      <c r="BV146" s="252">
        <f>IF(ISNA(VLOOKUP((CONCATENATE(U146,V146)),Fréquencess,3,FALSE)),0,VLOOKUP((CONCATENATE(U146,V146)),Fréquencess,3,FALSE))</f>
        <v>1</v>
      </c>
      <c r="BW146" s="247">
        <f t="shared" si="82"/>
        <v>1</v>
      </c>
      <c r="BX146" s="247">
        <f t="shared" si="101"/>
        <v>1</v>
      </c>
      <c r="BY146" s="247">
        <f>IF(ISNA(VLOOKUP(Q146,score_volatilité,2,FALSE)),0,VLOOKUP(Q146,score_volatilité,2,FALSE))</f>
        <v>1</v>
      </c>
      <c r="BZ146" s="247">
        <f>IF(ISNA(VLOOKUP(X146,score_procédé,2,FALSE)),0,VLOOKUP(X146,score_procédé,2,FALSE))</f>
        <v>0.5</v>
      </c>
      <c r="CA146" s="247">
        <f>IF(ISNA(VLOOKUP(Y146,score_protection,2,FALSE)),0,VLOOKUP(Y146,score_protection,2,FALSE))</f>
        <v>1</v>
      </c>
      <c r="CB146" s="252">
        <f t="shared" si="102"/>
        <v>0.5</v>
      </c>
      <c r="CC146" s="154">
        <f>IF(ISNA(VLOOKUP(L146,DANGERARRETE,10,FALSE)),0,VLOOKUP(L146,DANGERARRETE,10,FALSE))</f>
        <v>0</v>
      </c>
      <c r="CD146" s="154">
        <f>IF(ISNA(VLOOKUP(M146,DANGERARRETE,10,FALSE)),0,VLOOKUP(M146,DANGERARRETE,10,FALSE))</f>
        <v>0</v>
      </c>
      <c r="CE146" s="154">
        <f>IF(ISNA(VLOOKUP(N146,DANGERARRETE,10,FALSE)),0,VLOOKUP(N146,DANGERARRETE,10,FALSE))</f>
        <v>0</v>
      </c>
      <c r="CF146" s="154">
        <f>IF(ISNA(VLOOKUP(O146,DANGERARRETE,10,FALSE)),0,VLOOKUP(O146,DANGERARRETE,10,FALSE))</f>
        <v>0</v>
      </c>
      <c r="CG146" s="154">
        <f t="shared" si="103"/>
        <v>0</v>
      </c>
      <c r="CH146" s="296" t="str">
        <f t="shared" si="106"/>
        <v>NON</v>
      </c>
    </row>
    <row r="147" spans="1:86" s="108" customFormat="1" ht="26.5" customHeight="1" x14ac:dyDescent="0.25">
      <c r="A147" s="77">
        <v>116</v>
      </c>
      <c r="B147" s="105"/>
      <c r="C147" s="105"/>
      <c r="D147" s="106"/>
      <c r="E147" s="106"/>
      <c r="F147" s="107"/>
      <c r="G147" s="114" t="s">
        <v>76</v>
      </c>
      <c r="H147" s="114" t="s">
        <v>76</v>
      </c>
      <c r="I147" s="114" t="s">
        <v>76</v>
      </c>
      <c r="J147" s="114" t="s">
        <v>76</v>
      </c>
      <c r="K147" s="114" t="s">
        <v>9</v>
      </c>
      <c r="L147" s="108" t="s">
        <v>8</v>
      </c>
      <c r="M147" s="108" t="s">
        <v>8</v>
      </c>
      <c r="N147" s="108" t="s">
        <v>8</v>
      </c>
      <c r="O147" s="108" t="s">
        <v>8</v>
      </c>
      <c r="P147" s="225" t="s">
        <v>76</v>
      </c>
      <c r="Q147" s="244" t="s">
        <v>34</v>
      </c>
      <c r="R147" s="259" t="s">
        <v>299</v>
      </c>
      <c r="S147" s="265" t="s">
        <v>300</v>
      </c>
      <c r="T147" s="217">
        <v>0</v>
      </c>
      <c r="U147" s="149" t="s">
        <v>58</v>
      </c>
      <c r="V147" s="149" t="s">
        <v>256</v>
      </c>
      <c r="W147" s="150" t="str">
        <f t="shared" si="78"/>
        <v>&lt; 30 mn</v>
      </c>
      <c r="X147" s="151" t="s">
        <v>31</v>
      </c>
      <c r="Y147" s="229" t="s">
        <v>108</v>
      </c>
      <c r="Z147" s="152">
        <f t="shared" si="83"/>
        <v>0</v>
      </c>
      <c r="AA147" s="152">
        <f t="shared" si="84"/>
        <v>0</v>
      </c>
      <c r="AB147" s="152">
        <f t="shared" si="85"/>
        <v>0</v>
      </c>
      <c r="AC147" s="152">
        <f t="shared" si="86"/>
        <v>0</v>
      </c>
      <c r="AD147" s="152">
        <f t="shared" si="87"/>
        <v>0</v>
      </c>
      <c r="AE147" s="152">
        <f t="shared" si="88"/>
        <v>0</v>
      </c>
      <c r="AF147" s="152">
        <f t="shared" si="89"/>
        <v>0</v>
      </c>
      <c r="AG147" s="152">
        <f t="shared" si="90"/>
        <v>0</v>
      </c>
      <c r="AH147" s="152">
        <f t="shared" si="91"/>
        <v>0</v>
      </c>
      <c r="AI147" s="152">
        <f t="shared" si="92"/>
        <v>0</v>
      </c>
      <c r="AJ147" s="152">
        <f t="shared" si="93"/>
        <v>0</v>
      </c>
      <c r="AK147" s="152">
        <f t="shared" si="94"/>
        <v>0</v>
      </c>
      <c r="AL147" s="263">
        <f t="shared" si="76"/>
        <v>0</v>
      </c>
      <c r="AM147" s="263">
        <f t="shared" si="70"/>
        <v>0</v>
      </c>
      <c r="AN147" s="263">
        <f t="shared" si="77"/>
        <v>0</v>
      </c>
      <c r="AO147" s="251">
        <f t="shared" si="71"/>
        <v>0</v>
      </c>
      <c r="AP147" s="153">
        <f t="shared" si="96"/>
        <v>0</v>
      </c>
      <c r="AQ147" s="153" t="str">
        <f t="shared" si="97"/>
        <v>0</v>
      </c>
      <c r="AR147" s="153" t="str">
        <f t="shared" si="104"/>
        <v>0</v>
      </c>
      <c r="AS147" s="153" t="str">
        <f t="shared" si="105"/>
        <v>0</v>
      </c>
      <c r="AT147" s="247">
        <f t="shared" si="98"/>
        <v>1</v>
      </c>
      <c r="AU147" s="247" t="str">
        <f t="shared" si="99"/>
        <v>Faible</v>
      </c>
      <c r="AV147" s="346" t="str">
        <f t="shared" si="100"/>
        <v>NON</v>
      </c>
      <c r="AW147" s="234" t="str">
        <f>IF(CB147&lt;100,"RISQUE MINIME","RISQUE NON FAIBLE")</f>
        <v>RISQUE MINIME</v>
      </c>
      <c r="AX147" s="231" t="str">
        <f>IF(AO147=0,"NON","OUI")</f>
        <v>NON</v>
      </c>
      <c r="AY147" s="351"/>
      <c r="AZ147" s="352" t="s">
        <v>310</v>
      </c>
      <c r="BA147" s="237" t="str">
        <f>IF(AP147=0,"NON","OUI")</f>
        <v>NON</v>
      </c>
      <c r="BB147" s="351"/>
      <c r="BC147" s="351"/>
      <c r="BD147" s="352" t="s">
        <v>310</v>
      </c>
      <c r="BE147" s="237" t="str">
        <f>IF((AQ147+AR147)=3,"YEUX / INGESTION",IF(AQ147="2","YEUX",IF(AR147="1","INGESTION","NON")))</f>
        <v>NON</v>
      </c>
      <c r="BF147" s="351"/>
      <c r="BG147" s="354" t="s">
        <v>310</v>
      </c>
      <c r="BH147" s="154">
        <f>IF(ISNA(VLOOKUP(L147,CMRCLP,4,FALSE)),0,VLOOKUP(L147,CMRCLP,4))</f>
        <v>0</v>
      </c>
      <c r="BI147" s="154">
        <f>IF(ISNA(VLOOKUP(M147,CMRCLP,4,FALSE)),0,VLOOKUP(M147,CMRCLP,4))</f>
        <v>0</v>
      </c>
      <c r="BJ147" s="154">
        <f>IF(ISNA(VLOOKUP(N147,CMRCLP,4,FALSE)),0,VLOOKUP(N147,CMRCLP,4))</f>
        <v>0</v>
      </c>
      <c r="BK147" s="154">
        <f>IF(ISNA(VLOOKUP(O147,CMRCLP,4,FALSE)),0,VLOOKUP(O147,CMRCLP,4))</f>
        <v>0</v>
      </c>
      <c r="BL147" s="154">
        <f>IF(ISNA(VLOOKUP(L147,DANGERCLP,2,FALSE)),1,VLOOKUP(L147,DANGERCLP,2,FALSE))</f>
        <v>1</v>
      </c>
      <c r="BM147" s="154">
        <f>IF(ISNA(VLOOKUP(M147,DANGERCLP,2,FALSE)),1,VLOOKUP(M147,DANGERCLP,2,FALSE))</f>
        <v>1</v>
      </c>
      <c r="BN147" s="154">
        <f>IF(ISNA(VLOOKUP(N147,DANGERCLP,2,FALSE)),1,VLOOKUP(N147,DANGERCLP,2,FALSE))</f>
        <v>1</v>
      </c>
      <c r="BO147" s="154">
        <f>IF(ISNA(VLOOKUP(O147,DANGERCLP,2,FALSE)),1,VLOOKUP(O147,DANGERCLP,2,FALSE))</f>
        <v>1</v>
      </c>
      <c r="BP147" s="154">
        <f>IF(ISNA(VLOOKUP(P147,VLEPON,2)),1,VLOOKUP(P147,VLEPON,2))</f>
        <v>1</v>
      </c>
      <c r="BQ147" s="155">
        <f>T147/MAXA($T$8:$T$463)</f>
        <v>0</v>
      </c>
      <c r="BR147" s="156">
        <f t="shared" si="79"/>
        <v>11</v>
      </c>
      <c r="BS147" s="156">
        <f t="shared" si="80"/>
        <v>11</v>
      </c>
      <c r="BT147" s="157">
        <f t="shared" si="81"/>
        <v>1</v>
      </c>
      <c r="BU147" s="255">
        <f t="shared" si="95"/>
        <v>1</v>
      </c>
      <c r="BV147" s="252">
        <f>IF(ISNA(VLOOKUP((CONCATENATE(U147,V147)),Fréquencess,3,FALSE)),0,VLOOKUP((CONCATENATE(U147,V147)),Fréquencess,3,FALSE))</f>
        <v>1</v>
      </c>
      <c r="BW147" s="247">
        <f t="shared" si="82"/>
        <v>1</v>
      </c>
      <c r="BX147" s="247">
        <f t="shared" si="101"/>
        <v>1</v>
      </c>
      <c r="BY147" s="247">
        <f>IF(ISNA(VLOOKUP(Q147,score_volatilité,2,FALSE)),0,VLOOKUP(Q147,score_volatilité,2,FALSE))</f>
        <v>1</v>
      </c>
      <c r="BZ147" s="247">
        <f>IF(ISNA(VLOOKUP(X147,score_procédé,2,FALSE)),0,VLOOKUP(X147,score_procédé,2,FALSE))</f>
        <v>0.5</v>
      </c>
      <c r="CA147" s="247">
        <f>IF(ISNA(VLOOKUP(Y147,score_protection,2,FALSE)),0,VLOOKUP(Y147,score_protection,2,FALSE))</f>
        <v>1</v>
      </c>
      <c r="CB147" s="252">
        <f t="shared" si="102"/>
        <v>0.5</v>
      </c>
      <c r="CC147" s="154">
        <f>IF(ISNA(VLOOKUP(L147,DANGERARRETE,10,FALSE)),0,VLOOKUP(L147,DANGERARRETE,10,FALSE))</f>
        <v>0</v>
      </c>
      <c r="CD147" s="154">
        <f>IF(ISNA(VLOOKUP(M147,DANGERARRETE,10,FALSE)),0,VLOOKUP(M147,DANGERARRETE,10,FALSE))</f>
        <v>0</v>
      </c>
      <c r="CE147" s="154">
        <f>IF(ISNA(VLOOKUP(N147,DANGERARRETE,10,FALSE)),0,VLOOKUP(N147,DANGERARRETE,10,FALSE))</f>
        <v>0</v>
      </c>
      <c r="CF147" s="154">
        <f>IF(ISNA(VLOOKUP(O147,DANGERARRETE,10,FALSE)),0,VLOOKUP(O147,DANGERARRETE,10,FALSE))</f>
        <v>0</v>
      </c>
      <c r="CG147" s="154">
        <f t="shared" si="103"/>
        <v>0</v>
      </c>
      <c r="CH147" s="296" t="str">
        <f t="shared" si="106"/>
        <v>NON</v>
      </c>
    </row>
    <row r="148" spans="1:86" s="108" customFormat="1" ht="26.5" customHeight="1" x14ac:dyDescent="0.25">
      <c r="A148" s="77">
        <v>116</v>
      </c>
      <c r="B148" s="105"/>
      <c r="C148" s="105"/>
      <c r="D148" s="106"/>
      <c r="E148" s="106"/>
      <c r="F148" s="107"/>
      <c r="G148" s="114" t="s">
        <v>76</v>
      </c>
      <c r="H148" s="114" t="s">
        <v>76</v>
      </c>
      <c r="I148" s="114" t="s">
        <v>76</v>
      </c>
      <c r="J148" s="114" t="s">
        <v>76</v>
      </c>
      <c r="K148" s="114" t="s">
        <v>9</v>
      </c>
      <c r="L148" s="108" t="s">
        <v>8</v>
      </c>
      <c r="M148" s="108" t="s">
        <v>8</v>
      </c>
      <c r="N148" s="108" t="s">
        <v>8</v>
      </c>
      <c r="O148" s="108" t="s">
        <v>8</v>
      </c>
      <c r="P148" s="225" t="s">
        <v>76</v>
      </c>
      <c r="Q148" s="244" t="s">
        <v>34</v>
      </c>
      <c r="R148" s="259" t="s">
        <v>299</v>
      </c>
      <c r="S148" s="265" t="s">
        <v>300</v>
      </c>
      <c r="T148" s="217">
        <v>0</v>
      </c>
      <c r="U148" s="149" t="s">
        <v>58</v>
      </c>
      <c r="V148" s="149" t="s">
        <v>256</v>
      </c>
      <c r="W148" s="150" t="str">
        <f t="shared" si="78"/>
        <v>&lt; 30 mn</v>
      </c>
      <c r="X148" s="151" t="s">
        <v>31</v>
      </c>
      <c r="Y148" s="229" t="s">
        <v>108</v>
      </c>
      <c r="Z148" s="152">
        <f t="shared" si="83"/>
        <v>0</v>
      </c>
      <c r="AA148" s="152">
        <f t="shared" si="84"/>
        <v>0</v>
      </c>
      <c r="AB148" s="152">
        <f t="shared" si="85"/>
        <v>0</v>
      </c>
      <c r="AC148" s="152">
        <f t="shared" si="86"/>
        <v>0</v>
      </c>
      <c r="AD148" s="152">
        <f t="shared" si="87"/>
        <v>0</v>
      </c>
      <c r="AE148" s="152">
        <f t="shared" si="88"/>
        <v>0</v>
      </c>
      <c r="AF148" s="152">
        <f t="shared" si="89"/>
        <v>0</v>
      </c>
      <c r="AG148" s="152">
        <f t="shared" si="90"/>
        <v>0</v>
      </c>
      <c r="AH148" s="152">
        <f t="shared" si="91"/>
        <v>0</v>
      </c>
      <c r="AI148" s="152">
        <f t="shared" si="92"/>
        <v>0</v>
      </c>
      <c r="AJ148" s="152">
        <f t="shared" si="93"/>
        <v>0</v>
      </c>
      <c r="AK148" s="152">
        <f t="shared" si="94"/>
        <v>0</v>
      </c>
      <c r="AL148" s="263">
        <f t="shared" si="76"/>
        <v>0</v>
      </c>
      <c r="AM148" s="263">
        <f t="shared" si="70"/>
        <v>0</v>
      </c>
      <c r="AN148" s="263">
        <f t="shared" si="77"/>
        <v>0</v>
      </c>
      <c r="AO148" s="251">
        <f t="shared" si="71"/>
        <v>0</v>
      </c>
      <c r="AP148" s="153">
        <f t="shared" si="96"/>
        <v>0</v>
      </c>
      <c r="AQ148" s="153" t="str">
        <f t="shared" si="97"/>
        <v>0</v>
      </c>
      <c r="AR148" s="153" t="str">
        <f t="shared" si="104"/>
        <v>0</v>
      </c>
      <c r="AS148" s="153" t="str">
        <f t="shared" si="105"/>
        <v>0</v>
      </c>
      <c r="AT148" s="247">
        <f t="shared" si="98"/>
        <v>1</v>
      </c>
      <c r="AU148" s="247" t="str">
        <f t="shared" si="99"/>
        <v>Faible</v>
      </c>
      <c r="AV148" s="346" t="str">
        <f t="shared" si="100"/>
        <v>NON</v>
      </c>
      <c r="AW148" s="234" t="str">
        <f>IF(CB148&lt;100,"RISQUE MINIME","RISQUE NON FAIBLE")</f>
        <v>RISQUE MINIME</v>
      </c>
      <c r="AX148" s="231" t="str">
        <f>IF(AO148=0,"NON","OUI")</f>
        <v>NON</v>
      </c>
      <c r="AY148" s="351"/>
      <c r="AZ148" s="352" t="s">
        <v>310</v>
      </c>
      <c r="BA148" s="237" t="str">
        <f>IF(AP148=0,"NON","OUI")</f>
        <v>NON</v>
      </c>
      <c r="BB148" s="351"/>
      <c r="BC148" s="351"/>
      <c r="BD148" s="352" t="s">
        <v>310</v>
      </c>
      <c r="BE148" s="237" t="str">
        <f>IF((AQ148+AR148)=3,"YEUX / INGESTION",IF(AQ148="2","YEUX",IF(AR148="1","INGESTION","NON")))</f>
        <v>NON</v>
      </c>
      <c r="BF148" s="351"/>
      <c r="BG148" s="354" t="s">
        <v>310</v>
      </c>
      <c r="BH148" s="154">
        <f>IF(ISNA(VLOOKUP(L148,CMRCLP,4,FALSE)),0,VLOOKUP(L148,CMRCLP,4))</f>
        <v>0</v>
      </c>
      <c r="BI148" s="154">
        <f>IF(ISNA(VLOOKUP(M148,CMRCLP,4,FALSE)),0,VLOOKUP(M148,CMRCLP,4))</f>
        <v>0</v>
      </c>
      <c r="BJ148" s="154">
        <f>IF(ISNA(VLOOKUP(N148,CMRCLP,4,FALSE)),0,VLOOKUP(N148,CMRCLP,4))</f>
        <v>0</v>
      </c>
      <c r="BK148" s="154">
        <f>IF(ISNA(VLOOKUP(O148,CMRCLP,4,FALSE)),0,VLOOKUP(O148,CMRCLP,4))</f>
        <v>0</v>
      </c>
      <c r="BL148" s="154">
        <f>IF(ISNA(VLOOKUP(L148,DANGERCLP,2,FALSE)),1,VLOOKUP(L148,DANGERCLP,2,FALSE))</f>
        <v>1</v>
      </c>
      <c r="BM148" s="154">
        <f>IF(ISNA(VLOOKUP(M148,DANGERCLP,2,FALSE)),1,VLOOKUP(M148,DANGERCLP,2,FALSE))</f>
        <v>1</v>
      </c>
      <c r="BN148" s="154">
        <f>IF(ISNA(VLOOKUP(N148,DANGERCLP,2,FALSE)),1,VLOOKUP(N148,DANGERCLP,2,FALSE))</f>
        <v>1</v>
      </c>
      <c r="BO148" s="154">
        <f>IF(ISNA(VLOOKUP(O148,DANGERCLP,2,FALSE)),1,VLOOKUP(O148,DANGERCLP,2,FALSE))</f>
        <v>1</v>
      </c>
      <c r="BP148" s="154">
        <f>IF(ISNA(VLOOKUP(P148,VLEPON,2)),1,VLOOKUP(P148,VLEPON,2))</f>
        <v>1</v>
      </c>
      <c r="BQ148" s="155">
        <f>T148/MAXA($T$8:$T$463)</f>
        <v>0</v>
      </c>
      <c r="BR148" s="156">
        <f t="shared" si="79"/>
        <v>11</v>
      </c>
      <c r="BS148" s="156">
        <f t="shared" si="80"/>
        <v>11</v>
      </c>
      <c r="BT148" s="157">
        <f t="shared" si="81"/>
        <v>1</v>
      </c>
      <c r="BU148" s="255">
        <f t="shared" si="95"/>
        <v>1</v>
      </c>
      <c r="BV148" s="252">
        <f>IF(ISNA(VLOOKUP((CONCATENATE(U148,V148)),Fréquencess,3,FALSE)),0,VLOOKUP((CONCATENATE(U148,V148)),Fréquencess,3,FALSE))</f>
        <v>1</v>
      </c>
      <c r="BW148" s="247">
        <f t="shared" si="82"/>
        <v>1</v>
      </c>
      <c r="BX148" s="247">
        <f t="shared" si="101"/>
        <v>1</v>
      </c>
      <c r="BY148" s="247">
        <f>IF(ISNA(VLOOKUP(Q148,score_volatilité,2,FALSE)),0,VLOOKUP(Q148,score_volatilité,2,FALSE))</f>
        <v>1</v>
      </c>
      <c r="BZ148" s="247">
        <f>IF(ISNA(VLOOKUP(X148,score_procédé,2,FALSE)),0,VLOOKUP(X148,score_procédé,2,FALSE))</f>
        <v>0.5</v>
      </c>
      <c r="CA148" s="247">
        <f>IF(ISNA(VLOOKUP(Y148,score_protection,2,FALSE)),0,VLOOKUP(Y148,score_protection,2,FALSE))</f>
        <v>1</v>
      </c>
      <c r="CB148" s="252">
        <f t="shared" si="102"/>
        <v>0.5</v>
      </c>
      <c r="CC148" s="154">
        <f>IF(ISNA(VLOOKUP(L148,DANGERARRETE,10,FALSE)),0,VLOOKUP(L148,DANGERARRETE,10,FALSE))</f>
        <v>0</v>
      </c>
      <c r="CD148" s="154">
        <f>IF(ISNA(VLOOKUP(M148,DANGERARRETE,10,FALSE)),0,VLOOKUP(M148,DANGERARRETE,10,FALSE))</f>
        <v>0</v>
      </c>
      <c r="CE148" s="154">
        <f>IF(ISNA(VLOOKUP(N148,DANGERARRETE,10,FALSE)),0,VLOOKUP(N148,DANGERARRETE,10,FALSE))</f>
        <v>0</v>
      </c>
      <c r="CF148" s="154">
        <f>IF(ISNA(VLOOKUP(O148,DANGERARRETE,10,FALSE)),0,VLOOKUP(O148,DANGERARRETE,10,FALSE))</f>
        <v>0</v>
      </c>
      <c r="CG148" s="154">
        <f t="shared" si="103"/>
        <v>0</v>
      </c>
      <c r="CH148" s="296" t="str">
        <f t="shared" si="106"/>
        <v>NON</v>
      </c>
    </row>
    <row r="149" spans="1:86" s="108" customFormat="1" ht="26.5" customHeight="1" x14ac:dyDescent="0.25">
      <c r="A149" s="77">
        <v>116</v>
      </c>
      <c r="B149" s="105"/>
      <c r="C149" s="105"/>
      <c r="D149" s="106"/>
      <c r="E149" s="106"/>
      <c r="F149" s="107"/>
      <c r="G149" s="114" t="s">
        <v>76</v>
      </c>
      <c r="H149" s="114" t="s">
        <v>76</v>
      </c>
      <c r="I149" s="114" t="s">
        <v>76</v>
      </c>
      <c r="J149" s="114" t="s">
        <v>76</v>
      </c>
      <c r="K149" s="114" t="s">
        <v>9</v>
      </c>
      <c r="L149" s="108" t="s">
        <v>8</v>
      </c>
      <c r="M149" s="108" t="s">
        <v>8</v>
      </c>
      <c r="N149" s="108" t="s">
        <v>8</v>
      </c>
      <c r="O149" s="108" t="s">
        <v>8</v>
      </c>
      <c r="P149" s="225" t="s">
        <v>76</v>
      </c>
      <c r="Q149" s="244" t="s">
        <v>34</v>
      </c>
      <c r="R149" s="259" t="s">
        <v>299</v>
      </c>
      <c r="S149" s="265" t="s">
        <v>300</v>
      </c>
      <c r="T149" s="217">
        <v>0</v>
      </c>
      <c r="U149" s="149" t="s">
        <v>58</v>
      </c>
      <c r="V149" s="149" t="s">
        <v>256</v>
      </c>
      <c r="W149" s="150" t="str">
        <f t="shared" si="78"/>
        <v>&lt; 30 mn</v>
      </c>
      <c r="X149" s="151" t="s">
        <v>31</v>
      </c>
      <c r="Y149" s="229" t="s">
        <v>108</v>
      </c>
      <c r="Z149" s="152">
        <f t="shared" si="83"/>
        <v>0</v>
      </c>
      <c r="AA149" s="152">
        <f t="shared" si="84"/>
        <v>0</v>
      </c>
      <c r="AB149" s="152">
        <f t="shared" si="85"/>
        <v>0</v>
      </c>
      <c r="AC149" s="152">
        <f t="shared" si="86"/>
        <v>0</v>
      </c>
      <c r="AD149" s="152">
        <f t="shared" si="87"/>
        <v>0</v>
      </c>
      <c r="AE149" s="152">
        <f t="shared" si="88"/>
        <v>0</v>
      </c>
      <c r="AF149" s="152">
        <f t="shared" si="89"/>
        <v>0</v>
      </c>
      <c r="AG149" s="152">
        <f t="shared" si="90"/>
        <v>0</v>
      </c>
      <c r="AH149" s="152">
        <f t="shared" si="91"/>
        <v>0</v>
      </c>
      <c r="AI149" s="152">
        <f t="shared" si="92"/>
        <v>0</v>
      </c>
      <c r="AJ149" s="152">
        <f t="shared" si="93"/>
        <v>0</v>
      </c>
      <c r="AK149" s="152">
        <f t="shared" si="94"/>
        <v>0</v>
      </c>
      <c r="AL149" s="263">
        <f t="shared" si="76"/>
        <v>0</v>
      </c>
      <c r="AM149" s="263">
        <f t="shared" si="70"/>
        <v>0</v>
      </c>
      <c r="AN149" s="263">
        <f t="shared" si="77"/>
        <v>0</v>
      </c>
      <c r="AO149" s="251">
        <f t="shared" si="71"/>
        <v>0</v>
      </c>
      <c r="AP149" s="153">
        <f t="shared" si="96"/>
        <v>0</v>
      </c>
      <c r="AQ149" s="153" t="str">
        <f t="shared" si="97"/>
        <v>0</v>
      </c>
      <c r="AR149" s="153" t="str">
        <f t="shared" si="104"/>
        <v>0</v>
      </c>
      <c r="AS149" s="153" t="str">
        <f t="shared" si="105"/>
        <v>0</v>
      </c>
      <c r="AT149" s="247">
        <f t="shared" si="98"/>
        <v>1</v>
      </c>
      <c r="AU149" s="247" t="str">
        <f t="shared" si="99"/>
        <v>Faible</v>
      </c>
      <c r="AV149" s="346" t="str">
        <f t="shared" si="100"/>
        <v>NON</v>
      </c>
      <c r="AW149" s="234" t="str">
        <f>IF(CB149&lt;100,"RISQUE MINIME","RISQUE NON FAIBLE")</f>
        <v>RISQUE MINIME</v>
      </c>
      <c r="AX149" s="231" t="str">
        <f>IF(AO149=0,"NON","OUI")</f>
        <v>NON</v>
      </c>
      <c r="AY149" s="351"/>
      <c r="AZ149" s="352" t="s">
        <v>310</v>
      </c>
      <c r="BA149" s="237" t="str">
        <f>IF(AP149=0,"NON","OUI")</f>
        <v>NON</v>
      </c>
      <c r="BB149" s="351"/>
      <c r="BC149" s="351"/>
      <c r="BD149" s="352" t="s">
        <v>310</v>
      </c>
      <c r="BE149" s="237" t="str">
        <f>IF((AQ149+AR149)=3,"YEUX / INGESTION",IF(AQ149="2","YEUX",IF(AR149="1","INGESTION","NON")))</f>
        <v>NON</v>
      </c>
      <c r="BF149" s="351"/>
      <c r="BG149" s="354" t="s">
        <v>310</v>
      </c>
      <c r="BH149" s="154">
        <f>IF(ISNA(VLOOKUP(L149,CMRCLP,4,FALSE)),0,VLOOKUP(L149,CMRCLP,4))</f>
        <v>0</v>
      </c>
      <c r="BI149" s="154">
        <f>IF(ISNA(VLOOKUP(M149,CMRCLP,4,FALSE)),0,VLOOKUP(M149,CMRCLP,4))</f>
        <v>0</v>
      </c>
      <c r="BJ149" s="154">
        <f>IF(ISNA(VLOOKUP(N149,CMRCLP,4,FALSE)),0,VLOOKUP(N149,CMRCLP,4))</f>
        <v>0</v>
      </c>
      <c r="BK149" s="154">
        <f>IF(ISNA(VLOOKUP(O149,CMRCLP,4,FALSE)),0,VLOOKUP(O149,CMRCLP,4))</f>
        <v>0</v>
      </c>
      <c r="BL149" s="154">
        <f>IF(ISNA(VLOOKUP(L149,DANGERCLP,2,FALSE)),1,VLOOKUP(L149,DANGERCLP,2,FALSE))</f>
        <v>1</v>
      </c>
      <c r="BM149" s="154">
        <f>IF(ISNA(VLOOKUP(M149,DANGERCLP,2,FALSE)),1,VLOOKUP(M149,DANGERCLP,2,FALSE))</f>
        <v>1</v>
      </c>
      <c r="BN149" s="154">
        <f>IF(ISNA(VLOOKUP(N149,DANGERCLP,2,FALSE)),1,VLOOKUP(N149,DANGERCLP,2,FALSE))</f>
        <v>1</v>
      </c>
      <c r="BO149" s="154">
        <f>IF(ISNA(VLOOKUP(O149,DANGERCLP,2,FALSE)),1,VLOOKUP(O149,DANGERCLP,2,FALSE))</f>
        <v>1</v>
      </c>
      <c r="BP149" s="154">
        <f>IF(ISNA(VLOOKUP(P149,VLEPON,2)),1,VLOOKUP(P149,VLEPON,2))</f>
        <v>1</v>
      </c>
      <c r="BQ149" s="155">
        <f>T149/MAXA($T$8:$T$463)</f>
        <v>0</v>
      </c>
      <c r="BR149" s="156">
        <f t="shared" si="79"/>
        <v>11</v>
      </c>
      <c r="BS149" s="156">
        <f t="shared" si="80"/>
        <v>11</v>
      </c>
      <c r="BT149" s="157">
        <f t="shared" si="81"/>
        <v>1</v>
      </c>
      <c r="BU149" s="255">
        <f t="shared" si="95"/>
        <v>1</v>
      </c>
      <c r="BV149" s="252">
        <f>IF(ISNA(VLOOKUP((CONCATENATE(U149,V149)),Fréquencess,3,FALSE)),0,VLOOKUP((CONCATENATE(U149,V149)),Fréquencess,3,FALSE))</f>
        <v>1</v>
      </c>
      <c r="BW149" s="247">
        <f t="shared" si="82"/>
        <v>1</v>
      </c>
      <c r="BX149" s="247">
        <f t="shared" si="101"/>
        <v>1</v>
      </c>
      <c r="BY149" s="247">
        <f>IF(ISNA(VLOOKUP(Q149,score_volatilité,2,FALSE)),0,VLOOKUP(Q149,score_volatilité,2,FALSE))</f>
        <v>1</v>
      </c>
      <c r="BZ149" s="247">
        <f>IF(ISNA(VLOOKUP(X149,score_procédé,2,FALSE)),0,VLOOKUP(X149,score_procédé,2,FALSE))</f>
        <v>0.5</v>
      </c>
      <c r="CA149" s="247">
        <f>IF(ISNA(VLOOKUP(Y149,score_protection,2,FALSE)),0,VLOOKUP(Y149,score_protection,2,FALSE))</f>
        <v>1</v>
      </c>
      <c r="CB149" s="252">
        <f t="shared" si="102"/>
        <v>0.5</v>
      </c>
      <c r="CC149" s="154">
        <f>IF(ISNA(VLOOKUP(L149,DANGERARRETE,10,FALSE)),0,VLOOKUP(L149,DANGERARRETE,10,FALSE))</f>
        <v>0</v>
      </c>
      <c r="CD149" s="154">
        <f>IF(ISNA(VLOOKUP(M149,DANGERARRETE,10,FALSE)),0,VLOOKUP(M149,DANGERARRETE,10,FALSE))</f>
        <v>0</v>
      </c>
      <c r="CE149" s="154">
        <f>IF(ISNA(VLOOKUP(N149,DANGERARRETE,10,FALSE)),0,VLOOKUP(N149,DANGERARRETE,10,FALSE))</f>
        <v>0</v>
      </c>
      <c r="CF149" s="154">
        <f>IF(ISNA(VLOOKUP(O149,DANGERARRETE,10,FALSE)),0,VLOOKUP(O149,DANGERARRETE,10,FALSE))</f>
        <v>0</v>
      </c>
      <c r="CG149" s="154">
        <f t="shared" si="103"/>
        <v>0</v>
      </c>
      <c r="CH149" s="296" t="str">
        <f t="shared" si="106"/>
        <v>NON</v>
      </c>
    </row>
    <row r="150" spans="1:86" s="108" customFormat="1" ht="26.5" customHeight="1" x14ac:dyDescent="0.25">
      <c r="A150" s="77">
        <v>116</v>
      </c>
      <c r="B150" s="105"/>
      <c r="C150" s="105"/>
      <c r="D150" s="106"/>
      <c r="E150" s="106"/>
      <c r="F150" s="107"/>
      <c r="G150" s="114" t="s">
        <v>76</v>
      </c>
      <c r="H150" s="114" t="s">
        <v>76</v>
      </c>
      <c r="I150" s="114" t="s">
        <v>76</v>
      </c>
      <c r="J150" s="114" t="s">
        <v>76</v>
      </c>
      <c r="K150" s="114" t="s">
        <v>9</v>
      </c>
      <c r="L150" s="108" t="s">
        <v>8</v>
      </c>
      <c r="M150" s="108" t="s">
        <v>8</v>
      </c>
      <c r="N150" s="108" t="s">
        <v>8</v>
      </c>
      <c r="O150" s="108" t="s">
        <v>8</v>
      </c>
      <c r="P150" s="225" t="s">
        <v>76</v>
      </c>
      <c r="Q150" s="244" t="s">
        <v>34</v>
      </c>
      <c r="R150" s="259" t="s">
        <v>299</v>
      </c>
      <c r="S150" s="265" t="s">
        <v>300</v>
      </c>
      <c r="T150" s="217">
        <v>0</v>
      </c>
      <c r="U150" s="149" t="s">
        <v>58</v>
      </c>
      <c r="V150" s="149" t="s">
        <v>256</v>
      </c>
      <c r="W150" s="150" t="str">
        <f t="shared" si="78"/>
        <v>&lt; 30 mn</v>
      </c>
      <c r="X150" s="151" t="s">
        <v>31</v>
      </c>
      <c r="Y150" s="229" t="s">
        <v>108</v>
      </c>
      <c r="Z150" s="152">
        <f t="shared" si="83"/>
        <v>0</v>
      </c>
      <c r="AA150" s="152">
        <f t="shared" si="84"/>
        <v>0</v>
      </c>
      <c r="AB150" s="152">
        <f t="shared" si="85"/>
        <v>0</v>
      </c>
      <c r="AC150" s="152">
        <f t="shared" si="86"/>
        <v>0</v>
      </c>
      <c r="AD150" s="152">
        <f t="shared" si="87"/>
        <v>0</v>
      </c>
      <c r="AE150" s="152">
        <f t="shared" si="88"/>
        <v>0</v>
      </c>
      <c r="AF150" s="152">
        <f t="shared" si="89"/>
        <v>0</v>
      </c>
      <c r="AG150" s="152">
        <f t="shared" si="90"/>
        <v>0</v>
      </c>
      <c r="AH150" s="152">
        <f t="shared" si="91"/>
        <v>0</v>
      </c>
      <c r="AI150" s="152">
        <f t="shared" si="92"/>
        <v>0</v>
      </c>
      <c r="AJ150" s="152">
        <f t="shared" si="93"/>
        <v>0</v>
      </c>
      <c r="AK150" s="152">
        <f t="shared" si="94"/>
        <v>0</v>
      </c>
      <c r="AL150" s="263">
        <f t="shared" si="76"/>
        <v>0</v>
      </c>
      <c r="AM150" s="263">
        <f t="shared" si="70"/>
        <v>0</v>
      </c>
      <c r="AN150" s="263">
        <f t="shared" si="77"/>
        <v>0</v>
      </c>
      <c r="AO150" s="251">
        <f t="shared" si="71"/>
        <v>0</v>
      </c>
      <c r="AP150" s="153">
        <f t="shared" si="96"/>
        <v>0</v>
      </c>
      <c r="AQ150" s="153" t="str">
        <f t="shared" si="97"/>
        <v>0</v>
      </c>
      <c r="AR150" s="153" t="str">
        <f t="shared" si="104"/>
        <v>0</v>
      </c>
      <c r="AS150" s="153" t="str">
        <f t="shared" si="105"/>
        <v>0</v>
      </c>
      <c r="AT150" s="247">
        <f t="shared" si="98"/>
        <v>1</v>
      </c>
      <c r="AU150" s="247" t="str">
        <f t="shared" si="99"/>
        <v>Faible</v>
      </c>
      <c r="AV150" s="346" t="str">
        <f t="shared" si="100"/>
        <v>NON</v>
      </c>
      <c r="AW150" s="234" t="str">
        <f>IF(CB150&lt;100,"RISQUE MINIME","RISQUE NON FAIBLE")</f>
        <v>RISQUE MINIME</v>
      </c>
      <c r="AX150" s="231" t="str">
        <f>IF(AO150=0,"NON","OUI")</f>
        <v>NON</v>
      </c>
      <c r="AY150" s="351"/>
      <c r="AZ150" s="352" t="s">
        <v>310</v>
      </c>
      <c r="BA150" s="237" t="str">
        <f>IF(AP150=0,"NON","OUI")</f>
        <v>NON</v>
      </c>
      <c r="BB150" s="351"/>
      <c r="BC150" s="351"/>
      <c r="BD150" s="352" t="s">
        <v>310</v>
      </c>
      <c r="BE150" s="237" t="str">
        <f>IF((AQ150+AR150)=3,"YEUX / INGESTION",IF(AQ150="2","YEUX",IF(AR150="1","INGESTION","NON")))</f>
        <v>NON</v>
      </c>
      <c r="BF150" s="351"/>
      <c r="BG150" s="354" t="s">
        <v>310</v>
      </c>
      <c r="BH150" s="154">
        <f>IF(ISNA(VLOOKUP(L150,CMRCLP,4,FALSE)),0,VLOOKUP(L150,CMRCLP,4))</f>
        <v>0</v>
      </c>
      <c r="BI150" s="154">
        <f>IF(ISNA(VLOOKUP(M150,CMRCLP,4,FALSE)),0,VLOOKUP(M150,CMRCLP,4))</f>
        <v>0</v>
      </c>
      <c r="BJ150" s="154">
        <f>IF(ISNA(VLOOKUP(N150,CMRCLP,4,FALSE)),0,VLOOKUP(N150,CMRCLP,4))</f>
        <v>0</v>
      </c>
      <c r="BK150" s="154">
        <f>IF(ISNA(VLOOKUP(O150,CMRCLP,4,FALSE)),0,VLOOKUP(O150,CMRCLP,4))</f>
        <v>0</v>
      </c>
      <c r="BL150" s="154">
        <f>IF(ISNA(VLOOKUP(L150,DANGERCLP,2,FALSE)),1,VLOOKUP(L150,DANGERCLP,2,FALSE))</f>
        <v>1</v>
      </c>
      <c r="BM150" s="154">
        <f>IF(ISNA(VLOOKUP(M150,DANGERCLP,2,FALSE)),1,VLOOKUP(M150,DANGERCLP,2,FALSE))</f>
        <v>1</v>
      </c>
      <c r="BN150" s="154">
        <f>IF(ISNA(VLOOKUP(N150,DANGERCLP,2,FALSE)),1,VLOOKUP(N150,DANGERCLP,2,FALSE))</f>
        <v>1</v>
      </c>
      <c r="BO150" s="154">
        <f>IF(ISNA(VLOOKUP(O150,DANGERCLP,2,FALSE)),1,VLOOKUP(O150,DANGERCLP,2,FALSE))</f>
        <v>1</v>
      </c>
      <c r="BP150" s="154">
        <f>IF(ISNA(VLOOKUP(P150,VLEPON,2)),1,VLOOKUP(P150,VLEPON,2))</f>
        <v>1</v>
      </c>
      <c r="BQ150" s="155">
        <f>T150/MAXA($T$8:$T$463)</f>
        <v>0</v>
      </c>
      <c r="BR150" s="156">
        <f t="shared" si="79"/>
        <v>11</v>
      </c>
      <c r="BS150" s="156">
        <f t="shared" si="80"/>
        <v>11</v>
      </c>
      <c r="BT150" s="157">
        <f t="shared" si="81"/>
        <v>1</v>
      </c>
      <c r="BU150" s="255">
        <f t="shared" si="95"/>
        <v>1</v>
      </c>
      <c r="BV150" s="252">
        <f>IF(ISNA(VLOOKUP((CONCATENATE(U150,V150)),Fréquencess,3,FALSE)),0,VLOOKUP((CONCATENATE(U150,V150)),Fréquencess,3,FALSE))</f>
        <v>1</v>
      </c>
      <c r="BW150" s="247">
        <f t="shared" si="82"/>
        <v>1</v>
      </c>
      <c r="BX150" s="247">
        <f t="shared" si="101"/>
        <v>1</v>
      </c>
      <c r="BY150" s="247">
        <f>IF(ISNA(VLOOKUP(Q150,score_volatilité,2,FALSE)),0,VLOOKUP(Q150,score_volatilité,2,FALSE))</f>
        <v>1</v>
      </c>
      <c r="BZ150" s="247">
        <f>IF(ISNA(VLOOKUP(X150,score_procédé,2,FALSE)),0,VLOOKUP(X150,score_procédé,2,FALSE))</f>
        <v>0.5</v>
      </c>
      <c r="CA150" s="247">
        <f>IF(ISNA(VLOOKUP(Y150,score_protection,2,FALSE)),0,VLOOKUP(Y150,score_protection,2,FALSE))</f>
        <v>1</v>
      </c>
      <c r="CB150" s="252">
        <f t="shared" si="102"/>
        <v>0.5</v>
      </c>
      <c r="CC150" s="154">
        <f>IF(ISNA(VLOOKUP(L150,DANGERARRETE,10,FALSE)),0,VLOOKUP(L150,DANGERARRETE,10,FALSE))</f>
        <v>0</v>
      </c>
      <c r="CD150" s="154">
        <f>IF(ISNA(VLOOKUP(M150,DANGERARRETE,10,FALSE)),0,VLOOKUP(M150,DANGERARRETE,10,FALSE))</f>
        <v>0</v>
      </c>
      <c r="CE150" s="154">
        <f>IF(ISNA(VLOOKUP(N150,DANGERARRETE,10,FALSE)),0,VLOOKUP(N150,DANGERARRETE,10,FALSE))</f>
        <v>0</v>
      </c>
      <c r="CF150" s="154">
        <f>IF(ISNA(VLOOKUP(O150,DANGERARRETE,10,FALSE)),0,VLOOKUP(O150,DANGERARRETE,10,FALSE))</f>
        <v>0</v>
      </c>
      <c r="CG150" s="154">
        <f t="shared" si="103"/>
        <v>0</v>
      </c>
      <c r="CH150" s="296" t="str">
        <f t="shared" si="106"/>
        <v>NON</v>
      </c>
    </row>
    <row r="151" spans="1:86" s="108" customFormat="1" ht="26.5" customHeight="1" x14ac:dyDescent="0.25">
      <c r="A151" s="77">
        <v>116</v>
      </c>
      <c r="B151" s="105"/>
      <c r="C151" s="105"/>
      <c r="D151" s="106"/>
      <c r="E151" s="106"/>
      <c r="F151" s="107"/>
      <c r="G151" s="114" t="s">
        <v>76</v>
      </c>
      <c r="H151" s="114" t="s">
        <v>76</v>
      </c>
      <c r="I151" s="114" t="s">
        <v>76</v>
      </c>
      <c r="J151" s="114" t="s">
        <v>76</v>
      </c>
      <c r="K151" s="114" t="s">
        <v>9</v>
      </c>
      <c r="L151" s="108" t="s">
        <v>8</v>
      </c>
      <c r="M151" s="108" t="s">
        <v>8</v>
      </c>
      <c r="N151" s="108" t="s">
        <v>8</v>
      </c>
      <c r="O151" s="108" t="s">
        <v>8</v>
      </c>
      <c r="P151" s="225" t="s">
        <v>76</v>
      </c>
      <c r="Q151" s="244" t="s">
        <v>34</v>
      </c>
      <c r="R151" s="259" t="s">
        <v>299</v>
      </c>
      <c r="S151" s="265" t="s">
        <v>300</v>
      </c>
      <c r="T151" s="217">
        <v>0</v>
      </c>
      <c r="U151" s="149" t="s">
        <v>58</v>
      </c>
      <c r="V151" s="149" t="s">
        <v>256</v>
      </c>
      <c r="W151" s="150" t="str">
        <f t="shared" si="78"/>
        <v>&lt; 30 mn</v>
      </c>
      <c r="X151" s="151" t="s">
        <v>31</v>
      </c>
      <c r="Y151" s="229" t="s">
        <v>108</v>
      </c>
      <c r="Z151" s="152">
        <f t="shared" si="83"/>
        <v>0</v>
      </c>
      <c r="AA151" s="152">
        <f t="shared" si="84"/>
        <v>0</v>
      </c>
      <c r="AB151" s="152">
        <f t="shared" si="85"/>
        <v>0</v>
      </c>
      <c r="AC151" s="152">
        <f t="shared" si="86"/>
        <v>0</v>
      </c>
      <c r="AD151" s="152">
        <f t="shared" si="87"/>
        <v>0</v>
      </c>
      <c r="AE151" s="152">
        <f t="shared" si="88"/>
        <v>0</v>
      </c>
      <c r="AF151" s="152">
        <f t="shared" si="89"/>
        <v>0</v>
      </c>
      <c r="AG151" s="152">
        <f t="shared" si="90"/>
        <v>0</v>
      </c>
      <c r="AH151" s="152">
        <f t="shared" si="91"/>
        <v>0</v>
      </c>
      <c r="AI151" s="152">
        <f t="shared" si="92"/>
        <v>0</v>
      </c>
      <c r="AJ151" s="152">
        <f t="shared" si="93"/>
        <v>0</v>
      </c>
      <c r="AK151" s="152">
        <f t="shared" si="94"/>
        <v>0</v>
      </c>
      <c r="AL151" s="263">
        <f t="shared" si="76"/>
        <v>0</v>
      </c>
      <c r="AM151" s="263">
        <f t="shared" si="70"/>
        <v>0</v>
      </c>
      <c r="AN151" s="263">
        <f t="shared" si="77"/>
        <v>0</v>
      </c>
      <c r="AO151" s="251">
        <f t="shared" si="71"/>
        <v>0</v>
      </c>
      <c r="AP151" s="153">
        <f t="shared" si="96"/>
        <v>0</v>
      </c>
      <c r="AQ151" s="153" t="str">
        <f t="shared" si="97"/>
        <v>0</v>
      </c>
      <c r="AR151" s="153" t="str">
        <f t="shared" si="104"/>
        <v>0</v>
      </c>
      <c r="AS151" s="153" t="str">
        <f t="shared" si="105"/>
        <v>0</v>
      </c>
      <c r="AT151" s="247">
        <f t="shared" si="98"/>
        <v>1</v>
      </c>
      <c r="AU151" s="247" t="str">
        <f t="shared" si="99"/>
        <v>Faible</v>
      </c>
      <c r="AV151" s="346" t="str">
        <f t="shared" si="100"/>
        <v>NON</v>
      </c>
      <c r="AW151" s="234" t="str">
        <f>IF(CB151&lt;100,"RISQUE MINIME","RISQUE NON FAIBLE")</f>
        <v>RISQUE MINIME</v>
      </c>
      <c r="AX151" s="231" t="str">
        <f>IF(AO151=0,"NON","OUI")</f>
        <v>NON</v>
      </c>
      <c r="AY151" s="351"/>
      <c r="AZ151" s="352" t="s">
        <v>310</v>
      </c>
      <c r="BA151" s="237" t="str">
        <f>IF(AP151=0,"NON","OUI")</f>
        <v>NON</v>
      </c>
      <c r="BB151" s="351"/>
      <c r="BC151" s="351"/>
      <c r="BD151" s="352" t="s">
        <v>310</v>
      </c>
      <c r="BE151" s="237" t="str">
        <f>IF((AQ151+AR151)=3,"YEUX / INGESTION",IF(AQ151="2","YEUX",IF(AR151="1","INGESTION","NON")))</f>
        <v>NON</v>
      </c>
      <c r="BF151" s="351"/>
      <c r="BG151" s="354" t="s">
        <v>310</v>
      </c>
      <c r="BH151" s="154">
        <f>IF(ISNA(VLOOKUP(L151,CMRCLP,4,FALSE)),0,VLOOKUP(L151,CMRCLP,4))</f>
        <v>0</v>
      </c>
      <c r="BI151" s="154">
        <f>IF(ISNA(VLOOKUP(M151,CMRCLP,4,FALSE)),0,VLOOKUP(M151,CMRCLP,4))</f>
        <v>0</v>
      </c>
      <c r="BJ151" s="154">
        <f>IF(ISNA(VLOOKUP(N151,CMRCLP,4,FALSE)),0,VLOOKUP(N151,CMRCLP,4))</f>
        <v>0</v>
      </c>
      <c r="BK151" s="154">
        <f>IF(ISNA(VLOOKUP(O151,CMRCLP,4,FALSE)),0,VLOOKUP(O151,CMRCLP,4))</f>
        <v>0</v>
      </c>
      <c r="BL151" s="154">
        <f>IF(ISNA(VLOOKUP(L151,DANGERCLP,2,FALSE)),1,VLOOKUP(L151,DANGERCLP,2,FALSE))</f>
        <v>1</v>
      </c>
      <c r="BM151" s="154">
        <f>IF(ISNA(VLOOKUP(M151,DANGERCLP,2,FALSE)),1,VLOOKUP(M151,DANGERCLP,2,FALSE))</f>
        <v>1</v>
      </c>
      <c r="BN151" s="154">
        <f>IF(ISNA(VLOOKUP(N151,DANGERCLP,2,FALSE)),1,VLOOKUP(N151,DANGERCLP,2,FALSE))</f>
        <v>1</v>
      </c>
      <c r="BO151" s="154">
        <f>IF(ISNA(VLOOKUP(O151,DANGERCLP,2,FALSE)),1,VLOOKUP(O151,DANGERCLP,2,FALSE))</f>
        <v>1</v>
      </c>
      <c r="BP151" s="154">
        <f>IF(ISNA(VLOOKUP(P151,VLEPON,2)),1,VLOOKUP(P151,VLEPON,2))</f>
        <v>1</v>
      </c>
      <c r="BQ151" s="155">
        <f>T151/MAXA($T$8:$T$463)</f>
        <v>0</v>
      </c>
      <c r="BR151" s="156">
        <f t="shared" si="79"/>
        <v>11</v>
      </c>
      <c r="BS151" s="156">
        <f t="shared" si="80"/>
        <v>11</v>
      </c>
      <c r="BT151" s="157">
        <f t="shared" si="81"/>
        <v>1</v>
      </c>
      <c r="BU151" s="255">
        <f t="shared" si="95"/>
        <v>1</v>
      </c>
      <c r="BV151" s="252">
        <f>IF(ISNA(VLOOKUP((CONCATENATE(U151,V151)),Fréquencess,3,FALSE)),0,VLOOKUP((CONCATENATE(U151,V151)),Fréquencess,3,FALSE))</f>
        <v>1</v>
      </c>
      <c r="BW151" s="247">
        <f t="shared" si="82"/>
        <v>1</v>
      </c>
      <c r="BX151" s="247">
        <f t="shared" si="101"/>
        <v>1</v>
      </c>
      <c r="BY151" s="247">
        <f>IF(ISNA(VLOOKUP(Q151,score_volatilité,2,FALSE)),0,VLOOKUP(Q151,score_volatilité,2,FALSE))</f>
        <v>1</v>
      </c>
      <c r="BZ151" s="247">
        <f>IF(ISNA(VLOOKUP(X151,score_procédé,2,FALSE)),0,VLOOKUP(X151,score_procédé,2,FALSE))</f>
        <v>0.5</v>
      </c>
      <c r="CA151" s="247">
        <f>IF(ISNA(VLOOKUP(Y151,score_protection,2,FALSE)),0,VLOOKUP(Y151,score_protection,2,FALSE))</f>
        <v>1</v>
      </c>
      <c r="CB151" s="252">
        <f t="shared" si="102"/>
        <v>0.5</v>
      </c>
      <c r="CC151" s="154">
        <f>IF(ISNA(VLOOKUP(L151,DANGERARRETE,10,FALSE)),0,VLOOKUP(L151,DANGERARRETE,10,FALSE))</f>
        <v>0</v>
      </c>
      <c r="CD151" s="154">
        <f>IF(ISNA(VLOOKUP(M151,DANGERARRETE,10,FALSE)),0,VLOOKUP(M151,DANGERARRETE,10,FALSE))</f>
        <v>0</v>
      </c>
      <c r="CE151" s="154">
        <f>IF(ISNA(VLOOKUP(N151,DANGERARRETE,10,FALSE)),0,VLOOKUP(N151,DANGERARRETE,10,FALSE))</f>
        <v>0</v>
      </c>
      <c r="CF151" s="154">
        <f>IF(ISNA(VLOOKUP(O151,DANGERARRETE,10,FALSE)),0,VLOOKUP(O151,DANGERARRETE,10,FALSE))</f>
        <v>0</v>
      </c>
      <c r="CG151" s="154">
        <f t="shared" si="103"/>
        <v>0</v>
      </c>
      <c r="CH151" s="296" t="str">
        <f t="shared" si="106"/>
        <v>NON</v>
      </c>
    </row>
    <row r="152" spans="1:86" s="108" customFormat="1" ht="26.5" customHeight="1" x14ac:dyDescent="0.25">
      <c r="A152" s="77">
        <v>116</v>
      </c>
      <c r="B152" s="105"/>
      <c r="C152" s="105"/>
      <c r="D152" s="106"/>
      <c r="E152" s="106"/>
      <c r="F152" s="107"/>
      <c r="G152" s="114" t="s">
        <v>76</v>
      </c>
      <c r="H152" s="114" t="s">
        <v>76</v>
      </c>
      <c r="I152" s="114" t="s">
        <v>76</v>
      </c>
      <c r="J152" s="114" t="s">
        <v>76</v>
      </c>
      <c r="K152" s="114" t="s">
        <v>9</v>
      </c>
      <c r="L152" s="108" t="s">
        <v>8</v>
      </c>
      <c r="M152" s="108" t="s">
        <v>8</v>
      </c>
      <c r="N152" s="108" t="s">
        <v>8</v>
      </c>
      <c r="O152" s="108" t="s">
        <v>8</v>
      </c>
      <c r="P152" s="225" t="s">
        <v>76</v>
      </c>
      <c r="Q152" s="244" t="s">
        <v>34</v>
      </c>
      <c r="R152" s="259" t="s">
        <v>299</v>
      </c>
      <c r="S152" s="265" t="s">
        <v>300</v>
      </c>
      <c r="T152" s="217">
        <v>0</v>
      </c>
      <c r="U152" s="149" t="s">
        <v>58</v>
      </c>
      <c r="V152" s="149" t="s">
        <v>256</v>
      </c>
      <c r="W152" s="150" t="str">
        <f t="shared" si="78"/>
        <v>&lt; 30 mn</v>
      </c>
      <c r="X152" s="151" t="s">
        <v>31</v>
      </c>
      <c r="Y152" s="229" t="s">
        <v>108</v>
      </c>
      <c r="Z152" s="152">
        <f t="shared" si="83"/>
        <v>0</v>
      </c>
      <c r="AA152" s="152">
        <f t="shared" si="84"/>
        <v>0</v>
      </c>
      <c r="AB152" s="152">
        <f t="shared" si="85"/>
        <v>0</v>
      </c>
      <c r="AC152" s="152">
        <f t="shared" si="86"/>
        <v>0</v>
      </c>
      <c r="AD152" s="152">
        <f t="shared" si="87"/>
        <v>0</v>
      </c>
      <c r="AE152" s="152">
        <f t="shared" si="88"/>
        <v>0</v>
      </c>
      <c r="AF152" s="152">
        <f t="shared" si="89"/>
        <v>0</v>
      </c>
      <c r="AG152" s="152">
        <f t="shared" si="90"/>
        <v>0</v>
      </c>
      <c r="AH152" s="152">
        <f t="shared" si="91"/>
        <v>0</v>
      </c>
      <c r="AI152" s="152">
        <f t="shared" si="92"/>
        <v>0</v>
      </c>
      <c r="AJ152" s="152">
        <f t="shared" si="93"/>
        <v>0</v>
      </c>
      <c r="AK152" s="152">
        <f t="shared" si="94"/>
        <v>0</v>
      </c>
      <c r="AL152" s="263">
        <f t="shared" si="76"/>
        <v>0</v>
      </c>
      <c r="AM152" s="263">
        <f t="shared" si="70"/>
        <v>0</v>
      </c>
      <c r="AN152" s="263">
        <f t="shared" si="77"/>
        <v>0</v>
      </c>
      <c r="AO152" s="251">
        <f t="shared" si="71"/>
        <v>0</v>
      </c>
      <c r="AP152" s="153">
        <f t="shared" si="96"/>
        <v>0</v>
      </c>
      <c r="AQ152" s="153" t="str">
        <f t="shared" si="97"/>
        <v>0</v>
      </c>
      <c r="AR152" s="153" t="str">
        <f t="shared" si="104"/>
        <v>0</v>
      </c>
      <c r="AS152" s="153" t="str">
        <f t="shared" si="105"/>
        <v>0</v>
      </c>
      <c r="AT152" s="247">
        <f t="shared" si="98"/>
        <v>1</v>
      </c>
      <c r="AU152" s="247" t="str">
        <f t="shared" si="99"/>
        <v>Faible</v>
      </c>
      <c r="AV152" s="346" t="str">
        <f t="shared" si="100"/>
        <v>NON</v>
      </c>
      <c r="AW152" s="234" t="str">
        <f>IF(CB152&lt;100,"RISQUE MINIME","RISQUE NON FAIBLE")</f>
        <v>RISQUE MINIME</v>
      </c>
      <c r="AX152" s="231" t="str">
        <f>IF(AO152=0,"NON","OUI")</f>
        <v>NON</v>
      </c>
      <c r="AY152" s="351"/>
      <c r="AZ152" s="352" t="s">
        <v>310</v>
      </c>
      <c r="BA152" s="237" t="str">
        <f>IF(AP152=0,"NON","OUI")</f>
        <v>NON</v>
      </c>
      <c r="BB152" s="351"/>
      <c r="BC152" s="351"/>
      <c r="BD152" s="352" t="s">
        <v>310</v>
      </c>
      <c r="BE152" s="237" t="str">
        <f>IF((AQ152+AR152)=3,"YEUX / INGESTION",IF(AQ152="2","YEUX",IF(AR152="1","INGESTION","NON")))</f>
        <v>NON</v>
      </c>
      <c r="BF152" s="351"/>
      <c r="BG152" s="354" t="s">
        <v>310</v>
      </c>
      <c r="BH152" s="154">
        <f>IF(ISNA(VLOOKUP(L152,CMRCLP,4,FALSE)),0,VLOOKUP(L152,CMRCLP,4))</f>
        <v>0</v>
      </c>
      <c r="BI152" s="154">
        <f>IF(ISNA(VLOOKUP(M152,CMRCLP,4,FALSE)),0,VLOOKUP(M152,CMRCLP,4))</f>
        <v>0</v>
      </c>
      <c r="BJ152" s="154">
        <f>IF(ISNA(VLOOKUP(N152,CMRCLP,4,FALSE)),0,VLOOKUP(N152,CMRCLP,4))</f>
        <v>0</v>
      </c>
      <c r="BK152" s="154">
        <f>IF(ISNA(VLOOKUP(O152,CMRCLP,4,FALSE)),0,VLOOKUP(O152,CMRCLP,4))</f>
        <v>0</v>
      </c>
      <c r="BL152" s="154">
        <f>IF(ISNA(VLOOKUP(L152,DANGERCLP,2,FALSE)),1,VLOOKUP(L152,DANGERCLP,2,FALSE))</f>
        <v>1</v>
      </c>
      <c r="BM152" s="154">
        <f>IF(ISNA(VLOOKUP(M152,DANGERCLP,2,FALSE)),1,VLOOKUP(M152,DANGERCLP,2,FALSE))</f>
        <v>1</v>
      </c>
      <c r="BN152" s="154">
        <f>IF(ISNA(VLOOKUP(N152,DANGERCLP,2,FALSE)),1,VLOOKUP(N152,DANGERCLP,2,FALSE))</f>
        <v>1</v>
      </c>
      <c r="BO152" s="154">
        <f>IF(ISNA(VLOOKUP(O152,DANGERCLP,2,FALSE)),1,VLOOKUP(O152,DANGERCLP,2,FALSE))</f>
        <v>1</v>
      </c>
      <c r="BP152" s="154">
        <f>IF(ISNA(VLOOKUP(P152,VLEPON,2)),1,VLOOKUP(P152,VLEPON,2))</f>
        <v>1</v>
      </c>
      <c r="BQ152" s="155">
        <f>T152/MAXA($T$8:$T$463)</f>
        <v>0</v>
      </c>
      <c r="BR152" s="156">
        <f t="shared" si="79"/>
        <v>11</v>
      </c>
      <c r="BS152" s="156">
        <f t="shared" si="80"/>
        <v>11</v>
      </c>
      <c r="BT152" s="157">
        <f t="shared" si="81"/>
        <v>1</v>
      </c>
      <c r="BU152" s="255">
        <f t="shared" si="95"/>
        <v>1</v>
      </c>
      <c r="BV152" s="252">
        <f>IF(ISNA(VLOOKUP((CONCATENATE(U152,V152)),Fréquencess,3,FALSE)),0,VLOOKUP((CONCATENATE(U152,V152)),Fréquencess,3,FALSE))</f>
        <v>1</v>
      </c>
      <c r="BW152" s="247">
        <f t="shared" si="82"/>
        <v>1</v>
      </c>
      <c r="BX152" s="247">
        <f t="shared" si="101"/>
        <v>1</v>
      </c>
      <c r="BY152" s="247">
        <f>IF(ISNA(VLOOKUP(Q152,score_volatilité,2,FALSE)),0,VLOOKUP(Q152,score_volatilité,2,FALSE))</f>
        <v>1</v>
      </c>
      <c r="BZ152" s="247">
        <f>IF(ISNA(VLOOKUP(X152,score_procédé,2,FALSE)),0,VLOOKUP(X152,score_procédé,2,FALSE))</f>
        <v>0.5</v>
      </c>
      <c r="CA152" s="247">
        <f>IF(ISNA(VLOOKUP(Y152,score_protection,2,FALSE)),0,VLOOKUP(Y152,score_protection,2,FALSE))</f>
        <v>1</v>
      </c>
      <c r="CB152" s="252">
        <f t="shared" si="102"/>
        <v>0.5</v>
      </c>
      <c r="CC152" s="154">
        <f>IF(ISNA(VLOOKUP(L152,DANGERARRETE,10,FALSE)),0,VLOOKUP(L152,DANGERARRETE,10,FALSE))</f>
        <v>0</v>
      </c>
      <c r="CD152" s="154">
        <f>IF(ISNA(VLOOKUP(M152,DANGERARRETE,10,FALSE)),0,VLOOKUP(M152,DANGERARRETE,10,FALSE))</f>
        <v>0</v>
      </c>
      <c r="CE152" s="154">
        <f>IF(ISNA(VLOOKUP(N152,DANGERARRETE,10,FALSE)),0,VLOOKUP(N152,DANGERARRETE,10,FALSE))</f>
        <v>0</v>
      </c>
      <c r="CF152" s="154">
        <f>IF(ISNA(VLOOKUP(O152,DANGERARRETE,10,FALSE)),0,VLOOKUP(O152,DANGERARRETE,10,FALSE))</f>
        <v>0</v>
      </c>
      <c r="CG152" s="154">
        <f t="shared" si="103"/>
        <v>0</v>
      </c>
      <c r="CH152" s="296" t="str">
        <f t="shared" si="106"/>
        <v>NON</v>
      </c>
    </row>
    <row r="153" spans="1:86" s="108" customFormat="1" ht="26.5" customHeight="1" x14ac:dyDescent="0.25">
      <c r="A153" s="77">
        <v>116</v>
      </c>
      <c r="B153" s="105"/>
      <c r="C153" s="105"/>
      <c r="D153" s="106"/>
      <c r="E153" s="106"/>
      <c r="F153" s="107"/>
      <c r="G153" s="114" t="s">
        <v>76</v>
      </c>
      <c r="H153" s="114" t="s">
        <v>76</v>
      </c>
      <c r="I153" s="114" t="s">
        <v>76</v>
      </c>
      <c r="J153" s="114" t="s">
        <v>76</v>
      </c>
      <c r="K153" s="114" t="s">
        <v>9</v>
      </c>
      <c r="L153" s="108" t="s">
        <v>8</v>
      </c>
      <c r="M153" s="108" t="s">
        <v>8</v>
      </c>
      <c r="N153" s="108" t="s">
        <v>8</v>
      </c>
      <c r="O153" s="108" t="s">
        <v>8</v>
      </c>
      <c r="P153" s="225" t="s">
        <v>76</v>
      </c>
      <c r="Q153" s="244" t="s">
        <v>34</v>
      </c>
      <c r="R153" s="259" t="s">
        <v>299</v>
      </c>
      <c r="S153" s="265" t="s">
        <v>300</v>
      </c>
      <c r="T153" s="217">
        <v>0</v>
      </c>
      <c r="U153" s="149" t="s">
        <v>58</v>
      </c>
      <c r="V153" s="149" t="s">
        <v>256</v>
      </c>
      <c r="W153" s="150" t="str">
        <f t="shared" si="78"/>
        <v>&lt; 30 mn</v>
      </c>
      <c r="X153" s="151" t="s">
        <v>31</v>
      </c>
      <c r="Y153" s="229" t="s">
        <v>108</v>
      </c>
      <c r="Z153" s="152">
        <f t="shared" si="83"/>
        <v>0</v>
      </c>
      <c r="AA153" s="152">
        <f t="shared" si="84"/>
        <v>0</v>
      </c>
      <c r="AB153" s="152">
        <f t="shared" si="85"/>
        <v>0</v>
      </c>
      <c r="AC153" s="152">
        <f t="shared" si="86"/>
        <v>0</v>
      </c>
      <c r="AD153" s="152">
        <f t="shared" si="87"/>
        <v>0</v>
      </c>
      <c r="AE153" s="152">
        <f t="shared" si="88"/>
        <v>0</v>
      </c>
      <c r="AF153" s="152">
        <f t="shared" si="89"/>
        <v>0</v>
      </c>
      <c r="AG153" s="152">
        <f t="shared" si="90"/>
        <v>0</v>
      </c>
      <c r="AH153" s="152">
        <f t="shared" si="91"/>
        <v>0</v>
      </c>
      <c r="AI153" s="152">
        <f t="shared" si="92"/>
        <v>0</v>
      </c>
      <c r="AJ153" s="152">
        <f t="shared" si="93"/>
        <v>0</v>
      </c>
      <c r="AK153" s="152">
        <f t="shared" si="94"/>
        <v>0</v>
      </c>
      <c r="AL153" s="263">
        <f t="shared" si="76"/>
        <v>0</v>
      </c>
      <c r="AM153" s="263">
        <f t="shared" ref="AM153:AM164" si="107">IF(R153&lt;50,1,0)</f>
        <v>0</v>
      </c>
      <c r="AN153" s="263">
        <f t="shared" si="77"/>
        <v>0</v>
      </c>
      <c r="AO153" s="251">
        <f t="shared" ref="AO153:AO164" si="108">SUM(Z153,AC153,AF153,AI153,AL153:AN153)</f>
        <v>0</v>
      </c>
      <c r="AP153" s="153">
        <f t="shared" si="96"/>
        <v>0</v>
      </c>
      <c r="AQ153" s="153" t="str">
        <f t="shared" si="97"/>
        <v>0</v>
      </c>
      <c r="AR153" s="153" t="str">
        <f t="shared" si="104"/>
        <v>0</v>
      </c>
      <c r="AS153" s="153" t="str">
        <f t="shared" si="105"/>
        <v>0</v>
      </c>
      <c r="AT153" s="247">
        <f t="shared" si="98"/>
        <v>1</v>
      </c>
      <c r="AU153" s="247" t="str">
        <f t="shared" si="99"/>
        <v>Faible</v>
      </c>
      <c r="AV153" s="346" t="str">
        <f t="shared" si="100"/>
        <v>NON</v>
      </c>
      <c r="AW153" s="234" t="str">
        <f>IF(CB153&lt;100,"RISQUE MINIME","RISQUE NON FAIBLE")</f>
        <v>RISQUE MINIME</v>
      </c>
      <c r="AX153" s="231" t="str">
        <f>IF(AO153=0,"NON","OUI")</f>
        <v>NON</v>
      </c>
      <c r="AY153" s="351"/>
      <c r="AZ153" s="352" t="s">
        <v>310</v>
      </c>
      <c r="BA153" s="237" t="str">
        <f>IF(AP153=0,"NON","OUI")</f>
        <v>NON</v>
      </c>
      <c r="BB153" s="351"/>
      <c r="BC153" s="351"/>
      <c r="BD153" s="352" t="s">
        <v>310</v>
      </c>
      <c r="BE153" s="237" t="str">
        <f>IF((AQ153+AR153)=3,"YEUX / INGESTION",IF(AQ153="2","YEUX",IF(AR153="1","INGESTION","NON")))</f>
        <v>NON</v>
      </c>
      <c r="BF153" s="351"/>
      <c r="BG153" s="354" t="s">
        <v>310</v>
      </c>
      <c r="BH153" s="154">
        <f>IF(ISNA(VLOOKUP(L153,CMRCLP,4,FALSE)),0,VLOOKUP(L153,CMRCLP,4))</f>
        <v>0</v>
      </c>
      <c r="BI153" s="154">
        <f>IF(ISNA(VLOOKUP(M153,CMRCLP,4,FALSE)),0,VLOOKUP(M153,CMRCLP,4))</f>
        <v>0</v>
      </c>
      <c r="BJ153" s="154">
        <f>IF(ISNA(VLOOKUP(N153,CMRCLP,4,FALSE)),0,VLOOKUP(N153,CMRCLP,4))</f>
        <v>0</v>
      </c>
      <c r="BK153" s="154">
        <f>IF(ISNA(VLOOKUP(O153,CMRCLP,4,FALSE)),0,VLOOKUP(O153,CMRCLP,4))</f>
        <v>0</v>
      </c>
      <c r="BL153" s="154">
        <f>IF(ISNA(VLOOKUP(L153,DANGERCLP,2,FALSE)),1,VLOOKUP(L153,DANGERCLP,2,FALSE))</f>
        <v>1</v>
      </c>
      <c r="BM153" s="154">
        <f>IF(ISNA(VLOOKUP(M153,DANGERCLP,2,FALSE)),1,VLOOKUP(M153,DANGERCLP,2,FALSE))</f>
        <v>1</v>
      </c>
      <c r="BN153" s="154">
        <f>IF(ISNA(VLOOKUP(N153,DANGERCLP,2,FALSE)),1,VLOOKUP(N153,DANGERCLP,2,FALSE))</f>
        <v>1</v>
      </c>
      <c r="BO153" s="154">
        <f>IF(ISNA(VLOOKUP(O153,DANGERCLP,2,FALSE)),1,VLOOKUP(O153,DANGERCLP,2,FALSE))</f>
        <v>1</v>
      </c>
      <c r="BP153" s="154">
        <f>IF(ISNA(VLOOKUP(P153,VLEPON,2)),1,VLOOKUP(P153,VLEPON,2))</f>
        <v>1</v>
      </c>
      <c r="BQ153" s="155">
        <f>T153/MAXA($T$8:$T$463)</f>
        <v>0</v>
      </c>
      <c r="BR153" s="156">
        <f t="shared" si="79"/>
        <v>11</v>
      </c>
      <c r="BS153" s="156">
        <f t="shared" si="80"/>
        <v>11</v>
      </c>
      <c r="BT153" s="157">
        <f t="shared" si="81"/>
        <v>1</v>
      </c>
      <c r="BU153" s="255">
        <f t="shared" si="95"/>
        <v>1</v>
      </c>
      <c r="BV153" s="252">
        <f>IF(ISNA(VLOOKUP((CONCATENATE(U153,V153)),Fréquencess,3,FALSE)),0,VLOOKUP((CONCATENATE(U153,V153)),Fréquencess,3,FALSE))</f>
        <v>1</v>
      </c>
      <c r="BW153" s="247">
        <f t="shared" si="82"/>
        <v>1</v>
      </c>
      <c r="BX153" s="247">
        <f t="shared" si="101"/>
        <v>1</v>
      </c>
      <c r="BY153" s="247">
        <f>IF(ISNA(VLOOKUP(Q153,score_volatilité,2,FALSE)),0,VLOOKUP(Q153,score_volatilité,2,FALSE))</f>
        <v>1</v>
      </c>
      <c r="BZ153" s="247">
        <f>IF(ISNA(VLOOKUP(X153,score_procédé,2,FALSE)),0,VLOOKUP(X153,score_procédé,2,FALSE))</f>
        <v>0.5</v>
      </c>
      <c r="CA153" s="247">
        <f>IF(ISNA(VLOOKUP(Y153,score_protection,2,FALSE)),0,VLOOKUP(Y153,score_protection,2,FALSE))</f>
        <v>1</v>
      </c>
      <c r="CB153" s="252">
        <f t="shared" si="102"/>
        <v>0.5</v>
      </c>
      <c r="CC153" s="154">
        <f>IF(ISNA(VLOOKUP(L153,DANGERARRETE,10,FALSE)),0,VLOOKUP(L153,DANGERARRETE,10,FALSE))</f>
        <v>0</v>
      </c>
      <c r="CD153" s="154">
        <f>IF(ISNA(VLOOKUP(M153,DANGERARRETE,10,FALSE)),0,VLOOKUP(M153,DANGERARRETE,10,FALSE))</f>
        <v>0</v>
      </c>
      <c r="CE153" s="154">
        <f>IF(ISNA(VLOOKUP(N153,DANGERARRETE,10,FALSE)),0,VLOOKUP(N153,DANGERARRETE,10,FALSE))</f>
        <v>0</v>
      </c>
      <c r="CF153" s="154">
        <f>IF(ISNA(VLOOKUP(O153,DANGERARRETE,10,FALSE)),0,VLOOKUP(O153,DANGERARRETE,10,FALSE))</f>
        <v>0</v>
      </c>
      <c r="CG153" s="154">
        <f t="shared" si="103"/>
        <v>0</v>
      </c>
      <c r="CH153" s="296" t="str">
        <f t="shared" si="106"/>
        <v>NON</v>
      </c>
    </row>
    <row r="154" spans="1:86" s="108" customFormat="1" ht="26.5" customHeight="1" x14ac:dyDescent="0.25">
      <c r="A154" s="77">
        <v>116</v>
      </c>
      <c r="B154" s="105"/>
      <c r="C154" s="105"/>
      <c r="D154" s="106"/>
      <c r="E154" s="106"/>
      <c r="F154" s="107"/>
      <c r="G154" s="114" t="s">
        <v>76</v>
      </c>
      <c r="H154" s="114" t="s">
        <v>76</v>
      </c>
      <c r="I154" s="114" t="s">
        <v>76</v>
      </c>
      <c r="J154" s="114" t="s">
        <v>76</v>
      </c>
      <c r="K154" s="114" t="s">
        <v>9</v>
      </c>
      <c r="L154" s="108" t="s">
        <v>8</v>
      </c>
      <c r="M154" s="108" t="s">
        <v>8</v>
      </c>
      <c r="N154" s="108" t="s">
        <v>8</v>
      </c>
      <c r="O154" s="108" t="s">
        <v>8</v>
      </c>
      <c r="P154" s="225" t="s">
        <v>76</v>
      </c>
      <c r="Q154" s="244" t="s">
        <v>34</v>
      </c>
      <c r="R154" s="259" t="s">
        <v>299</v>
      </c>
      <c r="S154" s="265" t="s">
        <v>300</v>
      </c>
      <c r="T154" s="217">
        <v>0</v>
      </c>
      <c r="U154" s="149" t="s">
        <v>58</v>
      </c>
      <c r="V154" s="149" t="s">
        <v>256</v>
      </c>
      <c r="W154" s="150" t="str">
        <f t="shared" si="78"/>
        <v>&lt; 30 mn</v>
      </c>
      <c r="X154" s="151" t="s">
        <v>31</v>
      </c>
      <c r="Y154" s="229" t="s">
        <v>108</v>
      </c>
      <c r="Z154" s="152">
        <f t="shared" si="83"/>
        <v>0</v>
      </c>
      <c r="AA154" s="152">
        <f t="shared" si="84"/>
        <v>0</v>
      </c>
      <c r="AB154" s="152">
        <f t="shared" si="85"/>
        <v>0</v>
      </c>
      <c r="AC154" s="152">
        <f t="shared" si="86"/>
        <v>0</v>
      </c>
      <c r="AD154" s="152">
        <f t="shared" si="87"/>
        <v>0</v>
      </c>
      <c r="AE154" s="152">
        <f t="shared" si="88"/>
        <v>0</v>
      </c>
      <c r="AF154" s="152">
        <f t="shared" si="89"/>
        <v>0</v>
      </c>
      <c r="AG154" s="152">
        <f t="shared" si="90"/>
        <v>0</v>
      </c>
      <c r="AH154" s="152">
        <f t="shared" si="91"/>
        <v>0</v>
      </c>
      <c r="AI154" s="152">
        <f t="shared" si="92"/>
        <v>0</v>
      </c>
      <c r="AJ154" s="152">
        <f t="shared" si="93"/>
        <v>0</v>
      </c>
      <c r="AK154" s="152">
        <f t="shared" si="94"/>
        <v>0</v>
      </c>
      <c r="AL154" s="263">
        <f t="shared" si="76"/>
        <v>0</v>
      </c>
      <c r="AM154" s="263">
        <f t="shared" si="107"/>
        <v>0</v>
      </c>
      <c r="AN154" s="263">
        <f t="shared" si="77"/>
        <v>0</v>
      </c>
      <c r="AO154" s="251">
        <f t="shared" si="108"/>
        <v>0</v>
      </c>
      <c r="AP154" s="153">
        <f t="shared" si="96"/>
        <v>0</v>
      </c>
      <c r="AQ154" s="153" t="str">
        <f t="shared" si="97"/>
        <v>0</v>
      </c>
      <c r="AR154" s="153" t="str">
        <f t="shared" si="104"/>
        <v>0</v>
      </c>
      <c r="AS154" s="153" t="str">
        <f t="shared" si="105"/>
        <v>0</v>
      </c>
      <c r="AT154" s="247">
        <f t="shared" si="98"/>
        <v>1</v>
      </c>
      <c r="AU154" s="247" t="str">
        <f t="shared" si="99"/>
        <v>Faible</v>
      </c>
      <c r="AV154" s="346" t="str">
        <f t="shared" si="100"/>
        <v>NON</v>
      </c>
      <c r="AW154" s="234" t="str">
        <f>IF(CB154&lt;100,"RISQUE MINIME","RISQUE NON FAIBLE")</f>
        <v>RISQUE MINIME</v>
      </c>
      <c r="AX154" s="231" t="str">
        <f>IF(AO154=0,"NON","OUI")</f>
        <v>NON</v>
      </c>
      <c r="AY154" s="351"/>
      <c r="AZ154" s="352" t="s">
        <v>310</v>
      </c>
      <c r="BA154" s="237" t="str">
        <f>IF(AP154=0,"NON","OUI")</f>
        <v>NON</v>
      </c>
      <c r="BB154" s="351"/>
      <c r="BC154" s="351"/>
      <c r="BD154" s="352" t="s">
        <v>310</v>
      </c>
      <c r="BE154" s="237" t="str">
        <f>IF((AQ154+AR154)=3,"YEUX / INGESTION",IF(AQ154="2","YEUX",IF(AR154="1","INGESTION","NON")))</f>
        <v>NON</v>
      </c>
      <c r="BF154" s="351"/>
      <c r="BG154" s="354" t="s">
        <v>310</v>
      </c>
      <c r="BH154" s="154">
        <f>IF(ISNA(VLOOKUP(L154,CMRCLP,4,FALSE)),0,VLOOKUP(L154,CMRCLP,4))</f>
        <v>0</v>
      </c>
      <c r="BI154" s="154">
        <f>IF(ISNA(VLOOKUP(M154,CMRCLP,4,FALSE)),0,VLOOKUP(M154,CMRCLP,4))</f>
        <v>0</v>
      </c>
      <c r="BJ154" s="154">
        <f>IF(ISNA(VLOOKUP(N154,CMRCLP,4,FALSE)),0,VLOOKUP(N154,CMRCLP,4))</f>
        <v>0</v>
      </c>
      <c r="BK154" s="154">
        <f>IF(ISNA(VLOOKUP(O154,CMRCLP,4,FALSE)),0,VLOOKUP(O154,CMRCLP,4))</f>
        <v>0</v>
      </c>
      <c r="BL154" s="154">
        <f>IF(ISNA(VLOOKUP(L154,DANGERCLP,2,FALSE)),1,VLOOKUP(L154,DANGERCLP,2,FALSE))</f>
        <v>1</v>
      </c>
      <c r="BM154" s="154">
        <f>IF(ISNA(VLOOKUP(M154,DANGERCLP,2,FALSE)),1,VLOOKUP(M154,DANGERCLP,2,FALSE))</f>
        <v>1</v>
      </c>
      <c r="BN154" s="154">
        <f>IF(ISNA(VLOOKUP(N154,DANGERCLP,2,FALSE)),1,VLOOKUP(N154,DANGERCLP,2,FALSE))</f>
        <v>1</v>
      </c>
      <c r="BO154" s="154">
        <f>IF(ISNA(VLOOKUP(O154,DANGERCLP,2,FALSE)),1,VLOOKUP(O154,DANGERCLP,2,FALSE))</f>
        <v>1</v>
      </c>
      <c r="BP154" s="154">
        <f>IF(ISNA(VLOOKUP(P154,VLEPON,2)),1,VLOOKUP(P154,VLEPON,2))</f>
        <v>1</v>
      </c>
      <c r="BQ154" s="155">
        <f>T154/MAXA($T$8:$T$463)</f>
        <v>0</v>
      </c>
      <c r="BR154" s="156">
        <f t="shared" si="79"/>
        <v>11</v>
      </c>
      <c r="BS154" s="156">
        <f t="shared" si="80"/>
        <v>11</v>
      </c>
      <c r="BT154" s="157">
        <f t="shared" si="81"/>
        <v>1</v>
      </c>
      <c r="BU154" s="255">
        <f t="shared" si="95"/>
        <v>1</v>
      </c>
      <c r="BV154" s="252">
        <f>IF(ISNA(VLOOKUP((CONCATENATE(U154,V154)),Fréquencess,3,FALSE)),0,VLOOKUP((CONCATENATE(U154,V154)),Fréquencess,3,FALSE))</f>
        <v>1</v>
      </c>
      <c r="BW154" s="247">
        <f t="shared" si="82"/>
        <v>1</v>
      </c>
      <c r="BX154" s="247">
        <f t="shared" si="101"/>
        <v>1</v>
      </c>
      <c r="BY154" s="247">
        <f>IF(ISNA(VLOOKUP(Q154,score_volatilité,2,FALSE)),0,VLOOKUP(Q154,score_volatilité,2,FALSE))</f>
        <v>1</v>
      </c>
      <c r="BZ154" s="247">
        <f>IF(ISNA(VLOOKUP(X154,score_procédé,2,FALSE)),0,VLOOKUP(X154,score_procédé,2,FALSE))</f>
        <v>0.5</v>
      </c>
      <c r="CA154" s="247">
        <f>IF(ISNA(VLOOKUP(Y154,score_protection,2,FALSE)),0,VLOOKUP(Y154,score_protection,2,FALSE))</f>
        <v>1</v>
      </c>
      <c r="CB154" s="252">
        <f t="shared" si="102"/>
        <v>0.5</v>
      </c>
      <c r="CC154" s="154">
        <f>IF(ISNA(VLOOKUP(L154,DANGERARRETE,10,FALSE)),0,VLOOKUP(L154,DANGERARRETE,10,FALSE))</f>
        <v>0</v>
      </c>
      <c r="CD154" s="154">
        <f>IF(ISNA(VLOOKUP(M154,DANGERARRETE,10,FALSE)),0,VLOOKUP(M154,DANGERARRETE,10,FALSE))</f>
        <v>0</v>
      </c>
      <c r="CE154" s="154">
        <f>IF(ISNA(VLOOKUP(N154,DANGERARRETE,10,FALSE)),0,VLOOKUP(N154,DANGERARRETE,10,FALSE))</f>
        <v>0</v>
      </c>
      <c r="CF154" s="154">
        <f>IF(ISNA(VLOOKUP(O154,DANGERARRETE,10,FALSE)),0,VLOOKUP(O154,DANGERARRETE,10,FALSE))</f>
        <v>0</v>
      </c>
      <c r="CG154" s="154">
        <f t="shared" si="103"/>
        <v>0</v>
      </c>
      <c r="CH154" s="296" t="str">
        <f t="shared" si="106"/>
        <v>NON</v>
      </c>
    </row>
    <row r="155" spans="1:86" s="108" customFormat="1" ht="26.5" customHeight="1" x14ac:dyDescent="0.25">
      <c r="A155" s="77">
        <v>116</v>
      </c>
      <c r="B155" s="105"/>
      <c r="C155" s="105"/>
      <c r="D155" s="106"/>
      <c r="E155" s="106"/>
      <c r="F155" s="107"/>
      <c r="G155" s="114" t="s">
        <v>76</v>
      </c>
      <c r="H155" s="114" t="s">
        <v>76</v>
      </c>
      <c r="I155" s="114" t="s">
        <v>76</v>
      </c>
      <c r="J155" s="114" t="s">
        <v>76</v>
      </c>
      <c r="K155" s="114" t="s">
        <v>9</v>
      </c>
      <c r="L155" s="108" t="s">
        <v>8</v>
      </c>
      <c r="M155" s="108" t="s">
        <v>8</v>
      </c>
      <c r="N155" s="108" t="s">
        <v>8</v>
      </c>
      <c r="O155" s="108" t="s">
        <v>8</v>
      </c>
      <c r="P155" s="225" t="s">
        <v>76</v>
      </c>
      <c r="Q155" s="244" t="s">
        <v>34</v>
      </c>
      <c r="R155" s="259" t="s">
        <v>299</v>
      </c>
      <c r="S155" s="265" t="s">
        <v>300</v>
      </c>
      <c r="T155" s="217">
        <v>0</v>
      </c>
      <c r="U155" s="149" t="s">
        <v>58</v>
      </c>
      <c r="V155" s="149" t="s">
        <v>256</v>
      </c>
      <c r="W155" s="150" t="str">
        <f t="shared" si="78"/>
        <v>&lt; 30 mn</v>
      </c>
      <c r="X155" s="151" t="s">
        <v>31</v>
      </c>
      <c r="Y155" s="229" t="s">
        <v>108</v>
      </c>
      <c r="Z155" s="152">
        <f t="shared" si="83"/>
        <v>0</v>
      </c>
      <c r="AA155" s="152">
        <f t="shared" si="84"/>
        <v>0</v>
      </c>
      <c r="AB155" s="152">
        <f t="shared" si="85"/>
        <v>0</v>
      </c>
      <c r="AC155" s="152">
        <f t="shared" si="86"/>
        <v>0</v>
      </c>
      <c r="AD155" s="152">
        <f t="shared" si="87"/>
        <v>0</v>
      </c>
      <c r="AE155" s="152">
        <f t="shared" si="88"/>
        <v>0</v>
      </c>
      <c r="AF155" s="152">
        <f t="shared" si="89"/>
        <v>0</v>
      </c>
      <c r="AG155" s="152">
        <f t="shared" si="90"/>
        <v>0</v>
      </c>
      <c r="AH155" s="152">
        <f t="shared" si="91"/>
        <v>0</v>
      </c>
      <c r="AI155" s="152">
        <f t="shared" si="92"/>
        <v>0</v>
      </c>
      <c r="AJ155" s="152">
        <f t="shared" si="93"/>
        <v>0</v>
      </c>
      <c r="AK155" s="152">
        <f t="shared" si="94"/>
        <v>0</v>
      </c>
      <c r="AL155" s="263">
        <f t="shared" si="76"/>
        <v>0</v>
      </c>
      <c r="AM155" s="263">
        <f t="shared" si="107"/>
        <v>0</v>
      </c>
      <c r="AN155" s="263">
        <f t="shared" si="77"/>
        <v>0</v>
      </c>
      <c r="AO155" s="251">
        <f t="shared" si="108"/>
        <v>0</v>
      </c>
      <c r="AP155" s="153">
        <f t="shared" si="96"/>
        <v>0</v>
      </c>
      <c r="AQ155" s="153" t="str">
        <f t="shared" si="97"/>
        <v>0</v>
      </c>
      <c r="AR155" s="153" t="str">
        <f t="shared" si="104"/>
        <v>0</v>
      </c>
      <c r="AS155" s="153" t="str">
        <f t="shared" si="105"/>
        <v>0</v>
      </c>
      <c r="AT155" s="247">
        <f t="shared" si="98"/>
        <v>1</v>
      </c>
      <c r="AU155" s="247" t="str">
        <f t="shared" si="99"/>
        <v>Faible</v>
      </c>
      <c r="AV155" s="346" t="str">
        <f t="shared" si="100"/>
        <v>NON</v>
      </c>
      <c r="AW155" s="234" t="str">
        <f>IF(CB155&lt;100,"RISQUE MINIME","RISQUE NON FAIBLE")</f>
        <v>RISQUE MINIME</v>
      </c>
      <c r="AX155" s="231" t="str">
        <f>IF(AO155=0,"NON","OUI")</f>
        <v>NON</v>
      </c>
      <c r="AY155" s="351"/>
      <c r="AZ155" s="352" t="s">
        <v>310</v>
      </c>
      <c r="BA155" s="237" t="str">
        <f>IF(AP155=0,"NON","OUI")</f>
        <v>NON</v>
      </c>
      <c r="BB155" s="351"/>
      <c r="BC155" s="351"/>
      <c r="BD155" s="352" t="s">
        <v>310</v>
      </c>
      <c r="BE155" s="237" t="str">
        <f>IF((AQ155+AR155)=3,"YEUX / INGESTION",IF(AQ155="2","YEUX",IF(AR155="1","INGESTION","NON")))</f>
        <v>NON</v>
      </c>
      <c r="BF155" s="351"/>
      <c r="BG155" s="354" t="s">
        <v>310</v>
      </c>
      <c r="BH155" s="154">
        <f>IF(ISNA(VLOOKUP(L155,CMRCLP,4,FALSE)),0,VLOOKUP(L155,CMRCLP,4))</f>
        <v>0</v>
      </c>
      <c r="BI155" s="154">
        <f>IF(ISNA(VLOOKUP(M155,CMRCLP,4,FALSE)),0,VLOOKUP(M155,CMRCLP,4))</f>
        <v>0</v>
      </c>
      <c r="BJ155" s="154">
        <f>IF(ISNA(VLOOKUP(N155,CMRCLP,4,FALSE)),0,VLOOKUP(N155,CMRCLP,4))</f>
        <v>0</v>
      </c>
      <c r="BK155" s="154">
        <f>IF(ISNA(VLOOKUP(O155,CMRCLP,4,FALSE)),0,VLOOKUP(O155,CMRCLP,4))</f>
        <v>0</v>
      </c>
      <c r="BL155" s="154">
        <f>IF(ISNA(VLOOKUP(L155,DANGERCLP,2,FALSE)),1,VLOOKUP(L155,DANGERCLP,2,FALSE))</f>
        <v>1</v>
      </c>
      <c r="BM155" s="154">
        <f>IF(ISNA(VLOOKUP(M155,DANGERCLP,2,FALSE)),1,VLOOKUP(M155,DANGERCLP,2,FALSE))</f>
        <v>1</v>
      </c>
      <c r="BN155" s="154">
        <f>IF(ISNA(VLOOKUP(N155,DANGERCLP,2,FALSE)),1,VLOOKUP(N155,DANGERCLP,2,FALSE))</f>
        <v>1</v>
      </c>
      <c r="BO155" s="154">
        <f>IF(ISNA(VLOOKUP(O155,DANGERCLP,2,FALSE)),1,VLOOKUP(O155,DANGERCLP,2,FALSE))</f>
        <v>1</v>
      </c>
      <c r="BP155" s="154">
        <f>IF(ISNA(VLOOKUP(P155,VLEPON,2)),1,VLOOKUP(P155,VLEPON,2))</f>
        <v>1</v>
      </c>
      <c r="BQ155" s="155">
        <f>T155/MAXA($T$8:$T$463)</f>
        <v>0</v>
      </c>
      <c r="BR155" s="156">
        <f t="shared" si="79"/>
        <v>11</v>
      </c>
      <c r="BS155" s="156">
        <f t="shared" si="80"/>
        <v>11</v>
      </c>
      <c r="BT155" s="157">
        <f t="shared" si="81"/>
        <v>1</v>
      </c>
      <c r="BU155" s="255">
        <f t="shared" si="95"/>
        <v>1</v>
      </c>
      <c r="BV155" s="252">
        <f>IF(ISNA(VLOOKUP((CONCATENATE(U155,V155)),Fréquencess,3,FALSE)),0,VLOOKUP((CONCATENATE(U155,V155)),Fréquencess,3,FALSE))</f>
        <v>1</v>
      </c>
      <c r="BW155" s="247">
        <f t="shared" si="82"/>
        <v>1</v>
      </c>
      <c r="BX155" s="247">
        <f t="shared" si="101"/>
        <v>1</v>
      </c>
      <c r="BY155" s="247">
        <f>IF(ISNA(VLOOKUP(Q155,score_volatilité,2,FALSE)),0,VLOOKUP(Q155,score_volatilité,2,FALSE))</f>
        <v>1</v>
      </c>
      <c r="BZ155" s="247">
        <f>IF(ISNA(VLOOKUP(X155,score_procédé,2,FALSE)),0,VLOOKUP(X155,score_procédé,2,FALSE))</f>
        <v>0.5</v>
      </c>
      <c r="CA155" s="247">
        <f>IF(ISNA(VLOOKUP(Y155,score_protection,2,FALSE)),0,VLOOKUP(Y155,score_protection,2,FALSE))</f>
        <v>1</v>
      </c>
      <c r="CB155" s="252">
        <f t="shared" si="102"/>
        <v>0.5</v>
      </c>
      <c r="CC155" s="154">
        <f>IF(ISNA(VLOOKUP(L155,DANGERARRETE,10,FALSE)),0,VLOOKUP(L155,DANGERARRETE,10,FALSE))</f>
        <v>0</v>
      </c>
      <c r="CD155" s="154">
        <f>IF(ISNA(VLOOKUP(M155,DANGERARRETE,10,FALSE)),0,VLOOKUP(M155,DANGERARRETE,10,FALSE))</f>
        <v>0</v>
      </c>
      <c r="CE155" s="154">
        <f>IF(ISNA(VLOOKUP(N155,DANGERARRETE,10,FALSE)),0,VLOOKUP(N155,DANGERARRETE,10,FALSE))</f>
        <v>0</v>
      </c>
      <c r="CF155" s="154">
        <f>IF(ISNA(VLOOKUP(O155,DANGERARRETE,10,FALSE)),0,VLOOKUP(O155,DANGERARRETE,10,FALSE))</f>
        <v>0</v>
      </c>
      <c r="CG155" s="154">
        <f t="shared" si="103"/>
        <v>0</v>
      </c>
      <c r="CH155" s="296" t="str">
        <f t="shared" si="106"/>
        <v>NON</v>
      </c>
    </row>
    <row r="156" spans="1:86" s="108" customFormat="1" ht="26.5" customHeight="1" x14ac:dyDescent="0.25">
      <c r="A156" s="77">
        <v>116</v>
      </c>
      <c r="B156" s="105"/>
      <c r="C156" s="105"/>
      <c r="D156" s="106"/>
      <c r="E156" s="106"/>
      <c r="F156" s="107"/>
      <c r="G156" s="114" t="s">
        <v>76</v>
      </c>
      <c r="H156" s="114" t="s">
        <v>76</v>
      </c>
      <c r="I156" s="114" t="s">
        <v>76</v>
      </c>
      <c r="J156" s="114" t="s">
        <v>76</v>
      </c>
      <c r="K156" s="114" t="s">
        <v>9</v>
      </c>
      <c r="L156" s="108" t="s">
        <v>8</v>
      </c>
      <c r="M156" s="108" t="s">
        <v>8</v>
      </c>
      <c r="N156" s="108" t="s">
        <v>8</v>
      </c>
      <c r="O156" s="108" t="s">
        <v>8</v>
      </c>
      <c r="P156" s="225" t="s">
        <v>76</v>
      </c>
      <c r="Q156" s="244" t="s">
        <v>34</v>
      </c>
      <c r="R156" s="259" t="s">
        <v>299</v>
      </c>
      <c r="S156" s="265" t="s">
        <v>300</v>
      </c>
      <c r="T156" s="217">
        <v>0</v>
      </c>
      <c r="U156" s="149" t="s">
        <v>58</v>
      </c>
      <c r="V156" s="149" t="s">
        <v>256</v>
      </c>
      <c r="W156" s="150" t="str">
        <f t="shared" si="78"/>
        <v>&lt; 30 mn</v>
      </c>
      <c r="X156" s="151" t="s">
        <v>31</v>
      </c>
      <c r="Y156" s="229" t="s">
        <v>108</v>
      </c>
      <c r="Z156" s="152">
        <f t="shared" si="83"/>
        <v>0</v>
      </c>
      <c r="AA156" s="152">
        <f t="shared" si="84"/>
        <v>0</v>
      </c>
      <c r="AB156" s="152">
        <f t="shared" si="85"/>
        <v>0</v>
      </c>
      <c r="AC156" s="152">
        <f t="shared" si="86"/>
        <v>0</v>
      </c>
      <c r="AD156" s="152">
        <f t="shared" si="87"/>
        <v>0</v>
      </c>
      <c r="AE156" s="152">
        <f t="shared" si="88"/>
        <v>0</v>
      </c>
      <c r="AF156" s="152">
        <f t="shared" si="89"/>
        <v>0</v>
      </c>
      <c r="AG156" s="152">
        <f t="shared" si="90"/>
        <v>0</v>
      </c>
      <c r="AH156" s="152">
        <f t="shared" si="91"/>
        <v>0</v>
      </c>
      <c r="AI156" s="152">
        <f t="shared" si="92"/>
        <v>0</v>
      </c>
      <c r="AJ156" s="152">
        <f t="shared" si="93"/>
        <v>0</v>
      </c>
      <c r="AK156" s="152">
        <f t="shared" si="94"/>
        <v>0</v>
      </c>
      <c r="AL156" s="263">
        <f t="shared" si="76"/>
        <v>0</v>
      </c>
      <c r="AM156" s="263">
        <f t="shared" si="107"/>
        <v>0</v>
      </c>
      <c r="AN156" s="263">
        <f t="shared" si="77"/>
        <v>0</v>
      </c>
      <c r="AO156" s="251">
        <f t="shared" si="108"/>
        <v>0</v>
      </c>
      <c r="AP156" s="153">
        <f t="shared" si="96"/>
        <v>0</v>
      </c>
      <c r="AQ156" s="153" t="str">
        <f t="shared" si="97"/>
        <v>0</v>
      </c>
      <c r="AR156" s="153" t="str">
        <f t="shared" si="104"/>
        <v>0</v>
      </c>
      <c r="AS156" s="153" t="str">
        <f t="shared" si="105"/>
        <v>0</v>
      </c>
      <c r="AT156" s="247">
        <f t="shared" si="98"/>
        <v>1</v>
      </c>
      <c r="AU156" s="247" t="str">
        <f t="shared" si="99"/>
        <v>Faible</v>
      </c>
      <c r="AV156" s="346" t="str">
        <f t="shared" si="100"/>
        <v>NON</v>
      </c>
      <c r="AW156" s="234" t="str">
        <f>IF(CB156&lt;100,"RISQUE MINIME","RISQUE NON FAIBLE")</f>
        <v>RISQUE MINIME</v>
      </c>
      <c r="AX156" s="231" t="str">
        <f>IF(AO156=0,"NON","OUI")</f>
        <v>NON</v>
      </c>
      <c r="AY156" s="351"/>
      <c r="AZ156" s="352" t="s">
        <v>310</v>
      </c>
      <c r="BA156" s="237" t="str">
        <f>IF(AP156=0,"NON","OUI")</f>
        <v>NON</v>
      </c>
      <c r="BB156" s="351"/>
      <c r="BC156" s="351"/>
      <c r="BD156" s="352" t="s">
        <v>310</v>
      </c>
      <c r="BE156" s="237" t="str">
        <f>IF((AQ156+AR156)=3,"YEUX / INGESTION",IF(AQ156="2","YEUX",IF(AR156="1","INGESTION","NON")))</f>
        <v>NON</v>
      </c>
      <c r="BF156" s="351"/>
      <c r="BG156" s="354" t="s">
        <v>310</v>
      </c>
      <c r="BH156" s="154">
        <f>IF(ISNA(VLOOKUP(L156,CMRCLP,4,FALSE)),0,VLOOKUP(L156,CMRCLP,4))</f>
        <v>0</v>
      </c>
      <c r="BI156" s="154">
        <f>IF(ISNA(VLOOKUP(M156,CMRCLP,4,FALSE)),0,VLOOKUP(M156,CMRCLP,4))</f>
        <v>0</v>
      </c>
      <c r="BJ156" s="154">
        <f>IF(ISNA(VLOOKUP(N156,CMRCLP,4,FALSE)),0,VLOOKUP(N156,CMRCLP,4))</f>
        <v>0</v>
      </c>
      <c r="BK156" s="154">
        <f>IF(ISNA(VLOOKUP(O156,CMRCLP,4,FALSE)),0,VLOOKUP(O156,CMRCLP,4))</f>
        <v>0</v>
      </c>
      <c r="BL156" s="154">
        <f>IF(ISNA(VLOOKUP(L156,DANGERCLP,2,FALSE)),1,VLOOKUP(L156,DANGERCLP,2,FALSE))</f>
        <v>1</v>
      </c>
      <c r="BM156" s="154">
        <f>IF(ISNA(VLOOKUP(M156,DANGERCLP,2,FALSE)),1,VLOOKUP(M156,DANGERCLP,2,FALSE))</f>
        <v>1</v>
      </c>
      <c r="BN156" s="154">
        <f>IF(ISNA(VLOOKUP(N156,DANGERCLP,2,FALSE)),1,VLOOKUP(N156,DANGERCLP,2,FALSE))</f>
        <v>1</v>
      </c>
      <c r="BO156" s="154">
        <f>IF(ISNA(VLOOKUP(O156,DANGERCLP,2,FALSE)),1,VLOOKUP(O156,DANGERCLP,2,FALSE))</f>
        <v>1</v>
      </c>
      <c r="BP156" s="154">
        <f>IF(ISNA(VLOOKUP(P156,VLEPON,2)),1,VLOOKUP(P156,VLEPON,2))</f>
        <v>1</v>
      </c>
      <c r="BQ156" s="155">
        <f>T156/MAXA($T$8:$T$463)</f>
        <v>0</v>
      </c>
      <c r="BR156" s="156">
        <f t="shared" si="79"/>
        <v>11</v>
      </c>
      <c r="BS156" s="156">
        <f t="shared" si="80"/>
        <v>11</v>
      </c>
      <c r="BT156" s="157">
        <f t="shared" si="81"/>
        <v>1</v>
      </c>
      <c r="BU156" s="255">
        <f t="shared" si="95"/>
        <v>1</v>
      </c>
      <c r="BV156" s="252">
        <f>IF(ISNA(VLOOKUP((CONCATENATE(U156,V156)),Fréquencess,3,FALSE)),0,VLOOKUP((CONCATENATE(U156,V156)),Fréquencess,3,FALSE))</f>
        <v>1</v>
      </c>
      <c r="BW156" s="247">
        <f t="shared" si="82"/>
        <v>1</v>
      </c>
      <c r="BX156" s="247">
        <f t="shared" si="101"/>
        <v>1</v>
      </c>
      <c r="BY156" s="247">
        <f>IF(ISNA(VLOOKUP(Q156,score_volatilité,2,FALSE)),0,VLOOKUP(Q156,score_volatilité,2,FALSE))</f>
        <v>1</v>
      </c>
      <c r="BZ156" s="247">
        <f>IF(ISNA(VLOOKUP(X156,score_procédé,2,FALSE)),0,VLOOKUP(X156,score_procédé,2,FALSE))</f>
        <v>0.5</v>
      </c>
      <c r="CA156" s="247">
        <f>IF(ISNA(VLOOKUP(Y156,score_protection,2,FALSE)),0,VLOOKUP(Y156,score_protection,2,FALSE))</f>
        <v>1</v>
      </c>
      <c r="CB156" s="252">
        <f t="shared" si="102"/>
        <v>0.5</v>
      </c>
      <c r="CC156" s="154">
        <f>IF(ISNA(VLOOKUP(L156,DANGERARRETE,10,FALSE)),0,VLOOKUP(L156,DANGERARRETE,10,FALSE))</f>
        <v>0</v>
      </c>
      <c r="CD156" s="154">
        <f>IF(ISNA(VLOOKUP(M156,DANGERARRETE,10,FALSE)),0,VLOOKUP(M156,DANGERARRETE,10,FALSE))</f>
        <v>0</v>
      </c>
      <c r="CE156" s="154">
        <f>IF(ISNA(VLOOKUP(N156,DANGERARRETE,10,FALSE)),0,VLOOKUP(N156,DANGERARRETE,10,FALSE))</f>
        <v>0</v>
      </c>
      <c r="CF156" s="154">
        <f>IF(ISNA(VLOOKUP(O156,DANGERARRETE,10,FALSE)),0,VLOOKUP(O156,DANGERARRETE,10,FALSE))</f>
        <v>0</v>
      </c>
      <c r="CG156" s="154">
        <f t="shared" si="103"/>
        <v>0</v>
      </c>
      <c r="CH156" s="296" t="str">
        <f t="shared" si="106"/>
        <v>NON</v>
      </c>
    </row>
    <row r="157" spans="1:86" s="108" customFormat="1" ht="26.5" customHeight="1" x14ac:dyDescent="0.25">
      <c r="A157" s="77">
        <v>116</v>
      </c>
      <c r="B157" s="105"/>
      <c r="C157" s="105"/>
      <c r="D157" s="106"/>
      <c r="E157" s="106"/>
      <c r="F157" s="107"/>
      <c r="G157" s="114" t="s">
        <v>76</v>
      </c>
      <c r="H157" s="114" t="s">
        <v>76</v>
      </c>
      <c r="I157" s="114" t="s">
        <v>76</v>
      </c>
      <c r="J157" s="114" t="s">
        <v>76</v>
      </c>
      <c r="K157" s="114" t="s">
        <v>9</v>
      </c>
      <c r="L157" s="108" t="s">
        <v>8</v>
      </c>
      <c r="M157" s="108" t="s">
        <v>8</v>
      </c>
      <c r="N157" s="108" t="s">
        <v>8</v>
      </c>
      <c r="O157" s="108" t="s">
        <v>8</v>
      </c>
      <c r="P157" s="225" t="s">
        <v>76</v>
      </c>
      <c r="Q157" s="244" t="s">
        <v>34</v>
      </c>
      <c r="R157" s="259" t="s">
        <v>299</v>
      </c>
      <c r="S157" s="265" t="s">
        <v>300</v>
      </c>
      <c r="T157" s="217">
        <v>0</v>
      </c>
      <c r="U157" s="149" t="s">
        <v>58</v>
      </c>
      <c r="V157" s="149" t="s">
        <v>256</v>
      </c>
      <c r="W157" s="150" t="str">
        <f t="shared" si="78"/>
        <v>&lt; 30 mn</v>
      </c>
      <c r="X157" s="151" t="s">
        <v>31</v>
      </c>
      <c r="Y157" s="229" t="s">
        <v>108</v>
      </c>
      <c r="Z157" s="152">
        <f t="shared" si="83"/>
        <v>0</v>
      </c>
      <c r="AA157" s="152">
        <f t="shared" si="84"/>
        <v>0</v>
      </c>
      <c r="AB157" s="152">
        <f t="shared" si="85"/>
        <v>0</v>
      </c>
      <c r="AC157" s="152">
        <f t="shared" si="86"/>
        <v>0</v>
      </c>
      <c r="AD157" s="152">
        <f t="shared" si="87"/>
        <v>0</v>
      </c>
      <c r="AE157" s="152">
        <f t="shared" si="88"/>
        <v>0</v>
      </c>
      <c r="AF157" s="152">
        <f t="shared" si="89"/>
        <v>0</v>
      </c>
      <c r="AG157" s="152">
        <f t="shared" si="90"/>
        <v>0</v>
      </c>
      <c r="AH157" s="152">
        <f t="shared" si="91"/>
        <v>0</v>
      </c>
      <c r="AI157" s="152">
        <f t="shared" si="92"/>
        <v>0</v>
      </c>
      <c r="AJ157" s="152">
        <f t="shared" si="93"/>
        <v>0</v>
      </c>
      <c r="AK157" s="152">
        <f t="shared" si="94"/>
        <v>0</v>
      </c>
      <c r="AL157" s="263">
        <f t="shared" si="76"/>
        <v>0</v>
      </c>
      <c r="AM157" s="263">
        <f t="shared" si="107"/>
        <v>0</v>
      </c>
      <c r="AN157" s="263">
        <f t="shared" si="77"/>
        <v>0</v>
      </c>
      <c r="AO157" s="251">
        <f t="shared" si="108"/>
        <v>0</v>
      </c>
      <c r="AP157" s="153">
        <f t="shared" si="96"/>
        <v>0</v>
      </c>
      <c r="AQ157" s="153" t="str">
        <f t="shared" si="97"/>
        <v>0</v>
      </c>
      <c r="AR157" s="153" t="str">
        <f t="shared" si="104"/>
        <v>0</v>
      </c>
      <c r="AS157" s="153" t="str">
        <f t="shared" si="105"/>
        <v>0</v>
      </c>
      <c r="AT157" s="247">
        <f t="shared" si="98"/>
        <v>1</v>
      </c>
      <c r="AU157" s="247" t="str">
        <f t="shared" si="99"/>
        <v>Faible</v>
      </c>
      <c r="AV157" s="346" t="str">
        <f t="shared" si="100"/>
        <v>NON</v>
      </c>
      <c r="AW157" s="234" t="str">
        <f>IF(CB157&lt;100,"RISQUE MINIME","RISQUE NON FAIBLE")</f>
        <v>RISQUE MINIME</v>
      </c>
      <c r="AX157" s="231" t="str">
        <f>IF(AO157=0,"NON","OUI")</f>
        <v>NON</v>
      </c>
      <c r="AY157" s="351"/>
      <c r="AZ157" s="352" t="s">
        <v>310</v>
      </c>
      <c r="BA157" s="237" t="str">
        <f>IF(AP157=0,"NON","OUI")</f>
        <v>NON</v>
      </c>
      <c r="BB157" s="351"/>
      <c r="BC157" s="351"/>
      <c r="BD157" s="352" t="s">
        <v>310</v>
      </c>
      <c r="BE157" s="237" t="str">
        <f>IF((AQ157+AR157)=3,"YEUX / INGESTION",IF(AQ157="2","YEUX",IF(AR157="1","INGESTION","NON")))</f>
        <v>NON</v>
      </c>
      <c r="BF157" s="351"/>
      <c r="BG157" s="354" t="s">
        <v>310</v>
      </c>
      <c r="BH157" s="154">
        <f>IF(ISNA(VLOOKUP(L157,CMRCLP,4,FALSE)),0,VLOOKUP(L157,CMRCLP,4))</f>
        <v>0</v>
      </c>
      <c r="BI157" s="154">
        <f>IF(ISNA(VLOOKUP(M157,CMRCLP,4,FALSE)),0,VLOOKUP(M157,CMRCLP,4))</f>
        <v>0</v>
      </c>
      <c r="BJ157" s="154">
        <f>IF(ISNA(VLOOKUP(N157,CMRCLP,4,FALSE)),0,VLOOKUP(N157,CMRCLP,4))</f>
        <v>0</v>
      </c>
      <c r="BK157" s="154">
        <f>IF(ISNA(VLOOKUP(O157,CMRCLP,4,FALSE)),0,VLOOKUP(O157,CMRCLP,4))</f>
        <v>0</v>
      </c>
      <c r="BL157" s="154">
        <f>IF(ISNA(VLOOKUP(L157,DANGERCLP,2,FALSE)),1,VLOOKUP(L157,DANGERCLP,2,FALSE))</f>
        <v>1</v>
      </c>
      <c r="BM157" s="154">
        <f>IF(ISNA(VLOOKUP(M157,DANGERCLP,2,FALSE)),1,VLOOKUP(M157,DANGERCLP,2,FALSE))</f>
        <v>1</v>
      </c>
      <c r="BN157" s="154">
        <f>IF(ISNA(VLOOKUP(N157,DANGERCLP,2,FALSE)),1,VLOOKUP(N157,DANGERCLP,2,FALSE))</f>
        <v>1</v>
      </c>
      <c r="BO157" s="154">
        <f>IF(ISNA(VLOOKUP(O157,DANGERCLP,2,FALSE)),1,VLOOKUP(O157,DANGERCLP,2,FALSE))</f>
        <v>1</v>
      </c>
      <c r="BP157" s="154">
        <f>IF(ISNA(VLOOKUP(P157,VLEPON,2)),1,VLOOKUP(P157,VLEPON,2))</f>
        <v>1</v>
      </c>
      <c r="BQ157" s="155">
        <f>T157/MAXA($T$8:$T$463)</f>
        <v>0</v>
      </c>
      <c r="BR157" s="156">
        <f t="shared" si="79"/>
        <v>11</v>
      </c>
      <c r="BS157" s="156">
        <f t="shared" si="80"/>
        <v>11</v>
      </c>
      <c r="BT157" s="157">
        <f t="shared" si="81"/>
        <v>1</v>
      </c>
      <c r="BU157" s="255">
        <f t="shared" si="95"/>
        <v>1</v>
      </c>
      <c r="BV157" s="252">
        <f>IF(ISNA(VLOOKUP((CONCATENATE(U157,V157)),Fréquencess,3,FALSE)),0,VLOOKUP((CONCATENATE(U157,V157)),Fréquencess,3,FALSE))</f>
        <v>1</v>
      </c>
      <c r="BW157" s="247">
        <f t="shared" si="82"/>
        <v>1</v>
      </c>
      <c r="BX157" s="247">
        <f t="shared" si="101"/>
        <v>1</v>
      </c>
      <c r="BY157" s="247">
        <f>IF(ISNA(VLOOKUP(Q157,score_volatilité,2,FALSE)),0,VLOOKUP(Q157,score_volatilité,2,FALSE))</f>
        <v>1</v>
      </c>
      <c r="BZ157" s="247">
        <f>IF(ISNA(VLOOKUP(X157,score_procédé,2,FALSE)),0,VLOOKUP(X157,score_procédé,2,FALSE))</f>
        <v>0.5</v>
      </c>
      <c r="CA157" s="247">
        <f>IF(ISNA(VLOOKUP(Y157,score_protection,2,FALSE)),0,VLOOKUP(Y157,score_protection,2,FALSE))</f>
        <v>1</v>
      </c>
      <c r="CB157" s="252">
        <f t="shared" si="102"/>
        <v>0.5</v>
      </c>
      <c r="CC157" s="154">
        <f>IF(ISNA(VLOOKUP(L157,DANGERARRETE,10,FALSE)),0,VLOOKUP(L157,DANGERARRETE,10,FALSE))</f>
        <v>0</v>
      </c>
      <c r="CD157" s="154">
        <f>IF(ISNA(VLOOKUP(M157,DANGERARRETE,10,FALSE)),0,VLOOKUP(M157,DANGERARRETE,10,FALSE))</f>
        <v>0</v>
      </c>
      <c r="CE157" s="154">
        <f>IF(ISNA(VLOOKUP(N157,DANGERARRETE,10,FALSE)),0,VLOOKUP(N157,DANGERARRETE,10,FALSE))</f>
        <v>0</v>
      </c>
      <c r="CF157" s="154">
        <f>IF(ISNA(VLOOKUP(O157,DANGERARRETE,10,FALSE)),0,VLOOKUP(O157,DANGERARRETE,10,FALSE))</f>
        <v>0</v>
      </c>
      <c r="CG157" s="154">
        <f t="shared" si="103"/>
        <v>0</v>
      </c>
      <c r="CH157" s="296" t="str">
        <f t="shared" si="106"/>
        <v>NON</v>
      </c>
    </row>
    <row r="158" spans="1:86" s="108" customFormat="1" ht="26.5" customHeight="1" x14ac:dyDescent="0.25">
      <c r="A158" s="77">
        <v>116</v>
      </c>
      <c r="B158" s="105"/>
      <c r="C158" s="105"/>
      <c r="D158" s="106"/>
      <c r="E158" s="106"/>
      <c r="F158" s="107"/>
      <c r="G158" s="114" t="s">
        <v>76</v>
      </c>
      <c r="H158" s="114" t="s">
        <v>76</v>
      </c>
      <c r="I158" s="114" t="s">
        <v>76</v>
      </c>
      <c r="J158" s="114" t="s">
        <v>76</v>
      </c>
      <c r="K158" s="114" t="s">
        <v>9</v>
      </c>
      <c r="L158" s="108" t="s">
        <v>8</v>
      </c>
      <c r="M158" s="108" t="s">
        <v>8</v>
      </c>
      <c r="N158" s="108" t="s">
        <v>8</v>
      </c>
      <c r="O158" s="108" t="s">
        <v>8</v>
      </c>
      <c r="P158" s="225" t="s">
        <v>76</v>
      </c>
      <c r="Q158" s="244" t="s">
        <v>34</v>
      </c>
      <c r="R158" s="259" t="s">
        <v>299</v>
      </c>
      <c r="S158" s="265" t="s">
        <v>300</v>
      </c>
      <c r="T158" s="217">
        <v>0</v>
      </c>
      <c r="U158" s="149" t="s">
        <v>58</v>
      </c>
      <c r="V158" s="149" t="s">
        <v>256</v>
      </c>
      <c r="W158" s="150" t="str">
        <f t="shared" si="78"/>
        <v>&lt; 30 mn</v>
      </c>
      <c r="X158" s="151" t="s">
        <v>31</v>
      </c>
      <c r="Y158" s="229" t="s">
        <v>108</v>
      </c>
      <c r="Z158" s="152">
        <f t="shared" si="83"/>
        <v>0</v>
      </c>
      <c r="AA158" s="152">
        <f t="shared" si="84"/>
        <v>0</v>
      </c>
      <c r="AB158" s="152">
        <f t="shared" si="85"/>
        <v>0</v>
      </c>
      <c r="AC158" s="152">
        <f t="shared" si="86"/>
        <v>0</v>
      </c>
      <c r="AD158" s="152">
        <f t="shared" si="87"/>
        <v>0</v>
      </c>
      <c r="AE158" s="152">
        <f t="shared" si="88"/>
        <v>0</v>
      </c>
      <c r="AF158" s="152">
        <f t="shared" si="89"/>
        <v>0</v>
      </c>
      <c r="AG158" s="152">
        <f t="shared" si="90"/>
        <v>0</v>
      </c>
      <c r="AH158" s="152">
        <f t="shared" si="91"/>
        <v>0</v>
      </c>
      <c r="AI158" s="152">
        <f t="shared" si="92"/>
        <v>0</v>
      </c>
      <c r="AJ158" s="152">
        <f t="shared" si="93"/>
        <v>0</v>
      </c>
      <c r="AK158" s="152">
        <f t="shared" si="94"/>
        <v>0</v>
      </c>
      <c r="AL158" s="263">
        <f t="shared" si="76"/>
        <v>0</v>
      </c>
      <c r="AM158" s="263">
        <f t="shared" si="107"/>
        <v>0</v>
      </c>
      <c r="AN158" s="263">
        <f t="shared" si="77"/>
        <v>0</v>
      </c>
      <c r="AO158" s="251">
        <f t="shared" si="108"/>
        <v>0</v>
      </c>
      <c r="AP158" s="153">
        <f t="shared" si="96"/>
        <v>0</v>
      </c>
      <c r="AQ158" s="153" t="str">
        <f t="shared" si="97"/>
        <v>0</v>
      </c>
      <c r="AR158" s="153" t="str">
        <f t="shared" si="104"/>
        <v>0</v>
      </c>
      <c r="AS158" s="153" t="str">
        <f t="shared" si="105"/>
        <v>0</v>
      </c>
      <c r="AT158" s="247">
        <f t="shared" si="98"/>
        <v>1</v>
      </c>
      <c r="AU158" s="247" t="str">
        <f t="shared" si="99"/>
        <v>Faible</v>
      </c>
      <c r="AV158" s="346" t="str">
        <f t="shared" si="100"/>
        <v>NON</v>
      </c>
      <c r="AW158" s="234" t="str">
        <f>IF(CB158&lt;100,"RISQUE MINIME","RISQUE NON FAIBLE")</f>
        <v>RISQUE MINIME</v>
      </c>
      <c r="AX158" s="231" t="str">
        <f>IF(AO158=0,"NON","OUI")</f>
        <v>NON</v>
      </c>
      <c r="AY158" s="351"/>
      <c r="AZ158" s="352" t="s">
        <v>310</v>
      </c>
      <c r="BA158" s="237" t="str">
        <f>IF(AP158=0,"NON","OUI")</f>
        <v>NON</v>
      </c>
      <c r="BB158" s="351"/>
      <c r="BC158" s="351"/>
      <c r="BD158" s="352" t="s">
        <v>310</v>
      </c>
      <c r="BE158" s="237" t="str">
        <f>IF((AQ158+AR158)=3,"YEUX / INGESTION",IF(AQ158="2","YEUX",IF(AR158="1","INGESTION","NON")))</f>
        <v>NON</v>
      </c>
      <c r="BF158" s="351"/>
      <c r="BG158" s="354" t="s">
        <v>310</v>
      </c>
      <c r="BH158" s="154">
        <f>IF(ISNA(VLOOKUP(L158,CMRCLP,4,FALSE)),0,VLOOKUP(L158,CMRCLP,4))</f>
        <v>0</v>
      </c>
      <c r="BI158" s="154">
        <f>IF(ISNA(VLOOKUP(M158,CMRCLP,4,FALSE)),0,VLOOKUP(M158,CMRCLP,4))</f>
        <v>0</v>
      </c>
      <c r="BJ158" s="154">
        <f>IF(ISNA(VLOOKUP(N158,CMRCLP,4,FALSE)),0,VLOOKUP(N158,CMRCLP,4))</f>
        <v>0</v>
      </c>
      <c r="BK158" s="154">
        <f>IF(ISNA(VLOOKUP(O158,CMRCLP,4,FALSE)),0,VLOOKUP(O158,CMRCLP,4))</f>
        <v>0</v>
      </c>
      <c r="BL158" s="154">
        <f>IF(ISNA(VLOOKUP(L158,DANGERCLP,2,FALSE)),1,VLOOKUP(L158,DANGERCLP,2,FALSE))</f>
        <v>1</v>
      </c>
      <c r="BM158" s="154">
        <f>IF(ISNA(VLOOKUP(M158,DANGERCLP,2,FALSE)),1,VLOOKUP(M158,DANGERCLP,2,FALSE))</f>
        <v>1</v>
      </c>
      <c r="BN158" s="154">
        <f>IF(ISNA(VLOOKUP(N158,DANGERCLP,2,FALSE)),1,VLOOKUP(N158,DANGERCLP,2,FALSE))</f>
        <v>1</v>
      </c>
      <c r="BO158" s="154">
        <f>IF(ISNA(VLOOKUP(O158,DANGERCLP,2,FALSE)),1,VLOOKUP(O158,DANGERCLP,2,FALSE))</f>
        <v>1</v>
      </c>
      <c r="BP158" s="154">
        <f>IF(ISNA(VLOOKUP(P158,VLEPON,2)),1,VLOOKUP(P158,VLEPON,2))</f>
        <v>1</v>
      </c>
      <c r="BQ158" s="155">
        <f>T158/MAXA($T$8:$T$463)</f>
        <v>0</v>
      </c>
      <c r="BR158" s="156">
        <f t="shared" si="79"/>
        <v>11</v>
      </c>
      <c r="BS158" s="156">
        <f t="shared" si="80"/>
        <v>11</v>
      </c>
      <c r="BT158" s="157">
        <f t="shared" si="81"/>
        <v>1</v>
      </c>
      <c r="BU158" s="255">
        <f t="shared" si="95"/>
        <v>1</v>
      </c>
      <c r="BV158" s="252">
        <f>IF(ISNA(VLOOKUP((CONCATENATE(U158,V158)),Fréquencess,3,FALSE)),0,VLOOKUP((CONCATENATE(U158,V158)),Fréquencess,3,FALSE))</f>
        <v>1</v>
      </c>
      <c r="BW158" s="247">
        <f t="shared" si="82"/>
        <v>1</v>
      </c>
      <c r="BX158" s="247">
        <f t="shared" si="101"/>
        <v>1</v>
      </c>
      <c r="BY158" s="247">
        <f>IF(ISNA(VLOOKUP(Q158,score_volatilité,2,FALSE)),0,VLOOKUP(Q158,score_volatilité,2,FALSE))</f>
        <v>1</v>
      </c>
      <c r="BZ158" s="247">
        <f>IF(ISNA(VLOOKUP(X158,score_procédé,2,FALSE)),0,VLOOKUP(X158,score_procédé,2,FALSE))</f>
        <v>0.5</v>
      </c>
      <c r="CA158" s="247">
        <f>IF(ISNA(VLOOKUP(Y158,score_protection,2,FALSE)),0,VLOOKUP(Y158,score_protection,2,FALSE))</f>
        <v>1</v>
      </c>
      <c r="CB158" s="252">
        <f t="shared" si="102"/>
        <v>0.5</v>
      </c>
      <c r="CC158" s="154">
        <f>IF(ISNA(VLOOKUP(L158,DANGERARRETE,10,FALSE)),0,VLOOKUP(L158,DANGERARRETE,10,FALSE))</f>
        <v>0</v>
      </c>
      <c r="CD158" s="154">
        <f>IF(ISNA(VLOOKUP(M158,DANGERARRETE,10,FALSE)),0,VLOOKUP(M158,DANGERARRETE,10,FALSE))</f>
        <v>0</v>
      </c>
      <c r="CE158" s="154">
        <f>IF(ISNA(VLOOKUP(N158,DANGERARRETE,10,FALSE)),0,VLOOKUP(N158,DANGERARRETE,10,FALSE))</f>
        <v>0</v>
      </c>
      <c r="CF158" s="154">
        <f>IF(ISNA(VLOOKUP(O158,DANGERARRETE,10,FALSE)),0,VLOOKUP(O158,DANGERARRETE,10,FALSE))</f>
        <v>0</v>
      </c>
      <c r="CG158" s="154">
        <f t="shared" si="103"/>
        <v>0</v>
      </c>
      <c r="CH158" s="296" t="str">
        <f t="shared" si="106"/>
        <v>NON</v>
      </c>
    </row>
    <row r="159" spans="1:86" s="108" customFormat="1" ht="26.5" customHeight="1" x14ac:dyDescent="0.25">
      <c r="A159" s="77">
        <v>116</v>
      </c>
      <c r="B159" s="105"/>
      <c r="C159" s="105"/>
      <c r="D159" s="106"/>
      <c r="E159" s="106"/>
      <c r="F159" s="107"/>
      <c r="G159" s="114" t="s">
        <v>76</v>
      </c>
      <c r="H159" s="114" t="s">
        <v>76</v>
      </c>
      <c r="I159" s="114" t="s">
        <v>76</v>
      </c>
      <c r="J159" s="114" t="s">
        <v>76</v>
      </c>
      <c r="K159" s="114" t="s">
        <v>9</v>
      </c>
      <c r="L159" s="108" t="s">
        <v>8</v>
      </c>
      <c r="M159" s="108" t="s">
        <v>8</v>
      </c>
      <c r="N159" s="108" t="s">
        <v>8</v>
      </c>
      <c r="O159" s="108" t="s">
        <v>8</v>
      </c>
      <c r="P159" s="225" t="s">
        <v>76</v>
      </c>
      <c r="Q159" s="244" t="s">
        <v>34</v>
      </c>
      <c r="R159" s="259" t="s">
        <v>299</v>
      </c>
      <c r="S159" s="265" t="s">
        <v>300</v>
      </c>
      <c r="T159" s="217">
        <v>0</v>
      </c>
      <c r="U159" s="149" t="s">
        <v>58</v>
      </c>
      <c r="V159" s="149" t="s">
        <v>256</v>
      </c>
      <c r="W159" s="150" t="str">
        <f t="shared" si="78"/>
        <v>&lt; 30 mn</v>
      </c>
      <c r="X159" s="151" t="s">
        <v>31</v>
      </c>
      <c r="Y159" s="229" t="s">
        <v>108</v>
      </c>
      <c r="Z159" s="152">
        <f t="shared" si="83"/>
        <v>0</v>
      </c>
      <c r="AA159" s="152">
        <f t="shared" si="84"/>
        <v>0</v>
      </c>
      <c r="AB159" s="152">
        <f t="shared" si="85"/>
        <v>0</v>
      </c>
      <c r="AC159" s="152">
        <f t="shared" si="86"/>
        <v>0</v>
      </c>
      <c r="AD159" s="152">
        <f t="shared" si="87"/>
        <v>0</v>
      </c>
      <c r="AE159" s="152">
        <f t="shared" si="88"/>
        <v>0</v>
      </c>
      <c r="AF159" s="152">
        <f t="shared" si="89"/>
        <v>0</v>
      </c>
      <c r="AG159" s="152">
        <f t="shared" si="90"/>
        <v>0</v>
      </c>
      <c r="AH159" s="152">
        <f t="shared" si="91"/>
        <v>0</v>
      </c>
      <c r="AI159" s="152">
        <f t="shared" si="92"/>
        <v>0</v>
      </c>
      <c r="AJ159" s="152">
        <f t="shared" si="93"/>
        <v>0</v>
      </c>
      <c r="AK159" s="152">
        <f t="shared" si="94"/>
        <v>0</v>
      </c>
      <c r="AL159" s="263">
        <f t="shared" si="76"/>
        <v>0</v>
      </c>
      <c r="AM159" s="263">
        <f t="shared" si="107"/>
        <v>0</v>
      </c>
      <c r="AN159" s="263">
        <f t="shared" si="77"/>
        <v>0</v>
      </c>
      <c r="AO159" s="251">
        <f t="shared" si="108"/>
        <v>0</v>
      </c>
      <c r="AP159" s="153">
        <f t="shared" si="96"/>
        <v>0</v>
      </c>
      <c r="AQ159" s="153" t="str">
        <f t="shared" si="97"/>
        <v>0</v>
      </c>
      <c r="AR159" s="153" t="str">
        <f t="shared" si="104"/>
        <v>0</v>
      </c>
      <c r="AS159" s="153" t="str">
        <f t="shared" si="105"/>
        <v>0</v>
      </c>
      <c r="AT159" s="247">
        <f t="shared" si="98"/>
        <v>1</v>
      </c>
      <c r="AU159" s="247" t="str">
        <f t="shared" si="99"/>
        <v>Faible</v>
      </c>
      <c r="AV159" s="346" t="str">
        <f t="shared" si="100"/>
        <v>NON</v>
      </c>
      <c r="AW159" s="234" t="str">
        <f>IF(CB159&lt;100,"RISQUE MINIME","RISQUE NON FAIBLE")</f>
        <v>RISQUE MINIME</v>
      </c>
      <c r="AX159" s="231" t="str">
        <f>IF(AO159=0,"NON","OUI")</f>
        <v>NON</v>
      </c>
      <c r="AY159" s="351"/>
      <c r="AZ159" s="352" t="s">
        <v>310</v>
      </c>
      <c r="BA159" s="237" t="str">
        <f>IF(AP159=0,"NON","OUI")</f>
        <v>NON</v>
      </c>
      <c r="BB159" s="351"/>
      <c r="BC159" s="351"/>
      <c r="BD159" s="352" t="s">
        <v>310</v>
      </c>
      <c r="BE159" s="237" t="str">
        <f>IF((AQ159+AR159)=3,"YEUX / INGESTION",IF(AQ159="2","YEUX",IF(AR159="1","INGESTION","NON")))</f>
        <v>NON</v>
      </c>
      <c r="BF159" s="351"/>
      <c r="BG159" s="354" t="s">
        <v>310</v>
      </c>
      <c r="BH159" s="154">
        <f>IF(ISNA(VLOOKUP(L159,CMRCLP,4,FALSE)),0,VLOOKUP(L159,CMRCLP,4))</f>
        <v>0</v>
      </c>
      <c r="BI159" s="154">
        <f>IF(ISNA(VLOOKUP(M159,CMRCLP,4,FALSE)),0,VLOOKUP(M159,CMRCLP,4))</f>
        <v>0</v>
      </c>
      <c r="BJ159" s="154">
        <f>IF(ISNA(VLOOKUP(N159,CMRCLP,4,FALSE)),0,VLOOKUP(N159,CMRCLP,4))</f>
        <v>0</v>
      </c>
      <c r="BK159" s="154">
        <f>IF(ISNA(VLOOKUP(O159,CMRCLP,4,FALSE)),0,VLOOKUP(O159,CMRCLP,4))</f>
        <v>0</v>
      </c>
      <c r="BL159" s="154">
        <f>IF(ISNA(VLOOKUP(L159,DANGERCLP,2,FALSE)),1,VLOOKUP(L159,DANGERCLP,2,FALSE))</f>
        <v>1</v>
      </c>
      <c r="BM159" s="154">
        <f>IF(ISNA(VLOOKUP(M159,DANGERCLP,2,FALSE)),1,VLOOKUP(M159,DANGERCLP,2,FALSE))</f>
        <v>1</v>
      </c>
      <c r="BN159" s="154">
        <f>IF(ISNA(VLOOKUP(N159,DANGERCLP,2,FALSE)),1,VLOOKUP(N159,DANGERCLP,2,FALSE))</f>
        <v>1</v>
      </c>
      <c r="BO159" s="154">
        <f>IF(ISNA(VLOOKUP(O159,DANGERCLP,2,FALSE)),1,VLOOKUP(O159,DANGERCLP,2,FALSE))</f>
        <v>1</v>
      </c>
      <c r="BP159" s="154">
        <f>IF(ISNA(VLOOKUP(P159,VLEPON,2)),1,VLOOKUP(P159,VLEPON,2))</f>
        <v>1</v>
      </c>
      <c r="BQ159" s="155">
        <f>T159/MAXA($T$8:$T$463)</f>
        <v>0</v>
      </c>
      <c r="BR159" s="156">
        <f t="shared" si="79"/>
        <v>11</v>
      </c>
      <c r="BS159" s="156">
        <f t="shared" si="80"/>
        <v>11</v>
      </c>
      <c r="BT159" s="157">
        <f t="shared" si="81"/>
        <v>1</v>
      </c>
      <c r="BU159" s="255">
        <f t="shared" si="95"/>
        <v>1</v>
      </c>
      <c r="BV159" s="252">
        <f>IF(ISNA(VLOOKUP((CONCATENATE(U159,V159)),Fréquencess,3,FALSE)),0,VLOOKUP((CONCATENATE(U159,V159)),Fréquencess,3,FALSE))</f>
        <v>1</v>
      </c>
      <c r="BW159" s="247">
        <f t="shared" si="82"/>
        <v>1</v>
      </c>
      <c r="BX159" s="247">
        <f t="shared" si="101"/>
        <v>1</v>
      </c>
      <c r="BY159" s="247">
        <f>IF(ISNA(VLOOKUP(Q159,score_volatilité,2,FALSE)),0,VLOOKUP(Q159,score_volatilité,2,FALSE))</f>
        <v>1</v>
      </c>
      <c r="BZ159" s="247">
        <f>IF(ISNA(VLOOKUP(X159,score_procédé,2,FALSE)),0,VLOOKUP(X159,score_procédé,2,FALSE))</f>
        <v>0.5</v>
      </c>
      <c r="CA159" s="247">
        <f>IF(ISNA(VLOOKUP(Y159,score_protection,2,FALSE)),0,VLOOKUP(Y159,score_protection,2,FALSE))</f>
        <v>1</v>
      </c>
      <c r="CB159" s="252">
        <f t="shared" si="102"/>
        <v>0.5</v>
      </c>
      <c r="CC159" s="154">
        <f>IF(ISNA(VLOOKUP(L159,DANGERARRETE,10,FALSE)),0,VLOOKUP(L159,DANGERARRETE,10,FALSE))</f>
        <v>0</v>
      </c>
      <c r="CD159" s="154">
        <f>IF(ISNA(VLOOKUP(M159,DANGERARRETE,10,FALSE)),0,VLOOKUP(M159,DANGERARRETE,10,FALSE))</f>
        <v>0</v>
      </c>
      <c r="CE159" s="154">
        <f>IF(ISNA(VLOOKUP(N159,DANGERARRETE,10,FALSE)),0,VLOOKUP(N159,DANGERARRETE,10,FALSE))</f>
        <v>0</v>
      </c>
      <c r="CF159" s="154">
        <f>IF(ISNA(VLOOKUP(O159,DANGERARRETE,10,FALSE)),0,VLOOKUP(O159,DANGERARRETE,10,FALSE))</f>
        <v>0</v>
      </c>
      <c r="CG159" s="154">
        <f t="shared" si="103"/>
        <v>0</v>
      </c>
      <c r="CH159" s="296" t="str">
        <f t="shared" si="106"/>
        <v>NON</v>
      </c>
    </row>
    <row r="160" spans="1:86" s="108" customFormat="1" ht="26.5" customHeight="1" x14ac:dyDescent="0.25">
      <c r="A160" s="77">
        <v>116</v>
      </c>
      <c r="B160" s="105"/>
      <c r="C160" s="105"/>
      <c r="D160" s="106"/>
      <c r="E160" s="106"/>
      <c r="F160" s="107"/>
      <c r="G160" s="114" t="s">
        <v>76</v>
      </c>
      <c r="H160" s="114" t="s">
        <v>76</v>
      </c>
      <c r="I160" s="114" t="s">
        <v>76</v>
      </c>
      <c r="J160" s="114" t="s">
        <v>76</v>
      </c>
      <c r="K160" s="114" t="s">
        <v>9</v>
      </c>
      <c r="L160" s="108" t="s">
        <v>8</v>
      </c>
      <c r="M160" s="108" t="s">
        <v>8</v>
      </c>
      <c r="N160" s="108" t="s">
        <v>8</v>
      </c>
      <c r="O160" s="108" t="s">
        <v>8</v>
      </c>
      <c r="P160" s="225" t="s">
        <v>76</v>
      </c>
      <c r="Q160" s="244" t="s">
        <v>34</v>
      </c>
      <c r="R160" s="259" t="s">
        <v>299</v>
      </c>
      <c r="S160" s="265" t="s">
        <v>300</v>
      </c>
      <c r="T160" s="217">
        <v>0</v>
      </c>
      <c r="U160" s="149" t="s">
        <v>58</v>
      </c>
      <c r="V160" s="149" t="s">
        <v>256</v>
      </c>
      <c r="W160" s="150" t="str">
        <f t="shared" si="78"/>
        <v>&lt; 30 mn</v>
      </c>
      <c r="X160" s="151" t="s">
        <v>31</v>
      </c>
      <c r="Y160" s="229" t="s">
        <v>108</v>
      </c>
      <c r="Z160" s="152">
        <f t="shared" si="83"/>
        <v>0</v>
      </c>
      <c r="AA160" s="152">
        <f t="shared" si="84"/>
        <v>0</v>
      </c>
      <c r="AB160" s="152">
        <f t="shared" si="85"/>
        <v>0</v>
      </c>
      <c r="AC160" s="152">
        <f t="shared" si="86"/>
        <v>0</v>
      </c>
      <c r="AD160" s="152">
        <f t="shared" si="87"/>
        <v>0</v>
      </c>
      <c r="AE160" s="152">
        <f t="shared" si="88"/>
        <v>0</v>
      </c>
      <c r="AF160" s="152">
        <f t="shared" si="89"/>
        <v>0</v>
      </c>
      <c r="AG160" s="152">
        <f t="shared" si="90"/>
        <v>0</v>
      </c>
      <c r="AH160" s="152">
        <f t="shared" si="91"/>
        <v>0</v>
      </c>
      <c r="AI160" s="152">
        <f t="shared" si="92"/>
        <v>0</v>
      </c>
      <c r="AJ160" s="152">
        <f t="shared" si="93"/>
        <v>0</v>
      </c>
      <c r="AK160" s="152">
        <f t="shared" si="94"/>
        <v>0</v>
      </c>
      <c r="AL160" s="263">
        <f t="shared" si="76"/>
        <v>0</v>
      </c>
      <c r="AM160" s="263">
        <f t="shared" si="107"/>
        <v>0</v>
      </c>
      <c r="AN160" s="263">
        <f t="shared" si="77"/>
        <v>0</v>
      </c>
      <c r="AO160" s="251">
        <f t="shared" si="108"/>
        <v>0</v>
      </c>
      <c r="AP160" s="153">
        <f t="shared" si="96"/>
        <v>0</v>
      </c>
      <c r="AQ160" s="153" t="str">
        <f t="shared" si="97"/>
        <v>0</v>
      </c>
      <c r="AR160" s="153" t="str">
        <f t="shared" si="104"/>
        <v>0</v>
      </c>
      <c r="AS160" s="153" t="str">
        <f t="shared" si="105"/>
        <v>0</v>
      </c>
      <c r="AT160" s="247">
        <f t="shared" si="98"/>
        <v>1</v>
      </c>
      <c r="AU160" s="247" t="str">
        <f t="shared" si="99"/>
        <v>Faible</v>
      </c>
      <c r="AV160" s="346" t="str">
        <f t="shared" si="100"/>
        <v>NON</v>
      </c>
      <c r="AW160" s="234" t="str">
        <f>IF(CB160&lt;100,"RISQUE MINIME","RISQUE NON FAIBLE")</f>
        <v>RISQUE MINIME</v>
      </c>
      <c r="AX160" s="231" t="str">
        <f>IF(AO160=0,"NON","OUI")</f>
        <v>NON</v>
      </c>
      <c r="AY160" s="351"/>
      <c r="AZ160" s="352" t="s">
        <v>310</v>
      </c>
      <c r="BA160" s="237" t="str">
        <f>IF(AP160=0,"NON","OUI")</f>
        <v>NON</v>
      </c>
      <c r="BB160" s="351"/>
      <c r="BC160" s="351"/>
      <c r="BD160" s="352" t="s">
        <v>310</v>
      </c>
      <c r="BE160" s="237" t="str">
        <f>IF((AQ160+AR160)=3,"YEUX / INGESTION",IF(AQ160="2","YEUX",IF(AR160="1","INGESTION","NON")))</f>
        <v>NON</v>
      </c>
      <c r="BF160" s="351"/>
      <c r="BG160" s="354" t="s">
        <v>310</v>
      </c>
      <c r="BH160" s="154">
        <f>IF(ISNA(VLOOKUP(L160,CMRCLP,4,FALSE)),0,VLOOKUP(L160,CMRCLP,4))</f>
        <v>0</v>
      </c>
      <c r="BI160" s="154">
        <f>IF(ISNA(VLOOKUP(M160,CMRCLP,4,FALSE)),0,VLOOKUP(M160,CMRCLP,4))</f>
        <v>0</v>
      </c>
      <c r="BJ160" s="154">
        <f>IF(ISNA(VLOOKUP(N160,CMRCLP,4,FALSE)),0,VLOOKUP(N160,CMRCLP,4))</f>
        <v>0</v>
      </c>
      <c r="BK160" s="154">
        <f>IF(ISNA(VLOOKUP(O160,CMRCLP,4,FALSE)),0,VLOOKUP(O160,CMRCLP,4))</f>
        <v>0</v>
      </c>
      <c r="BL160" s="154">
        <f>IF(ISNA(VLOOKUP(L160,DANGERCLP,2,FALSE)),1,VLOOKUP(L160,DANGERCLP,2,FALSE))</f>
        <v>1</v>
      </c>
      <c r="BM160" s="154">
        <f>IF(ISNA(VLOOKUP(M160,DANGERCLP,2,FALSE)),1,VLOOKUP(M160,DANGERCLP,2,FALSE))</f>
        <v>1</v>
      </c>
      <c r="BN160" s="154">
        <f>IF(ISNA(VLOOKUP(N160,DANGERCLP,2,FALSE)),1,VLOOKUP(N160,DANGERCLP,2,FALSE))</f>
        <v>1</v>
      </c>
      <c r="BO160" s="154">
        <f>IF(ISNA(VLOOKUP(O160,DANGERCLP,2,FALSE)),1,VLOOKUP(O160,DANGERCLP,2,FALSE))</f>
        <v>1</v>
      </c>
      <c r="BP160" s="154">
        <f>IF(ISNA(VLOOKUP(P160,VLEPON,2)),1,VLOOKUP(P160,VLEPON,2))</f>
        <v>1</v>
      </c>
      <c r="BQ160" s="155">
        <f>T160/MAXA($T$8:$T$463)</f>
        <v>0</v>
      </c>
      <c r="BR160" s="156">
        <f t="shared" si="79"/>
        <v>11</v>
      </c>
      <c r="BS160" s="156">
        <f t="shared" si="80"/>
        <v>11</v>
      </c>
      <c r="BT160" s="157">
        <f t="shared" si="81"/>
        <v>1</v>
      </c>
      <c r="BU160" s="255">
        <f t="shared" si="95"/>
        <v>1</v>
      </c>
      <c r="BV160" s="252">
        <f>IF(ISNA(VLOOKUP((CONCATENATE(U160,V160)),Fréquencess,3,FALSE)),0,VLOOKUP((CONCATENATE(U160,V160)),Fréquencess,3,FALSE))</f>
        <v>1</v>
      </c>
      <c r="BW160" s="247">
        <f t="shared" si="82"/>
        <v>1</v>
      </c>
      <c r="BX160" s="247">
        <f t="shared" si="101"/>
        <v>1</v>
      </c>
      <c r="BY160" s="247">
        <f>IF(ISNA(VLOOKUP(Q160,score_volatilité,2,FALSE)),0,VLOOKUP(Q160,score_volatilité,2,FALSE))</f>
        <v>1</v>
      </c>
      <c r="BZ160" s="247">
        <f>IF(ISNA(VLOOKUP(X160,score_procédé,2,FALSE)),0,VLOOKUP(X160,score_procédé,2,FALSE))</f>
        <v>0.5</v>
      </c>
      <c r="CA160" s="247">
        <f>IF(ISNA(VLOOKUP(Y160,score_protection,2,FALSE)),0,VLOOKUP(Y160,score_protection,2,FALSE))</f>
        <v>1</v>
      </c>
      <c r="CB160" s="252">
        <f t="shared" si="102"/>
        <v>0.5</v>
      </c>
      <c r="CC160" s="154">
        <f>IF(ISNA(VLOOKUP(L160,DANGERARRETE,10,FALSE)),0,VLOOKUP(L160,DANGERARRETE,10,FALSE))</f>
        <v>0</v>
      </c>
      <c r="CD160" s="154">
        <f>IF(ISNA(VLOOKUP(M160,DANGERARRETE,10,FALSE)),0,VLOOKUP(M160,DANGERARRETE,10,FALSE))</f>
        <v>0</v>
      </c>
      <c r="CE160" s="154">
        <f>IF(ISNA(VLOOKUP(N160,DANGERARRETE,10,FALSE)),0,VLOOKUP(N160,DANGERARRETE,10,FALSE))</f>
        <v>0</v>
      </c>
      <c r="CF160" s="154">
        <f>IF(ISNA(VLOOKUP(O160,DANGERARRETE,10,FALSE)),0,VLOOKUP(O160,DANGERARRETE,10,FALSE))</f>
        <v>0</v>
      </c>
      <c r="CG160" s="154">
        <f t="shared" si="103"/>
        <v>0</v>
      </c>
      <c r="CH160" s="296" t="str">
        <f t="shared" si="106"/>
        <v>NON</v>
      </c>
    </row>
    <row r="161" spans="1:86" s="108" customFormat="1" ht="26.5" customHeight="1" x14ac:dyDescent="0.25">
      <c r="A161" s="77">
        <v>116</v>
      </c>
      <c r="B161" s="105"/>
      <c r="C161" s="105"/>
      <c r="D161" s="106"/>
      <c r="E161" s="106"/>
      <c r="F161" s="107"/>
      <c r="G161" s="114" t="s">
        <v>76</v>
      </c>
      <c r="H161" s="114" t="s">
        <v>76</v>
      </c>
      <c r="I161" s="114" t="s">
        <v>76</v>
      </c>
      <c r="J161" s="114" t="s">
        <v>76</v>
      </c>
      <c r="K161" s="114" t="s">
        <v>9</v>
      </c>
      <c r="L161" s="108" t="s">
        <v>8</v>
      </c>
      <c r="M161" s="108" t="s">
        <v>8</v>
      </c>
      <c r="N161" s="108" t="s">
        <v>8</v>
      </c>
      <c r="O161" s="108" t="s">
        <v>8</v>
      </c>
      <c r="P161" s="225" t="s">
        <v>76</v>
      </c>
      <c r="Q161" s="244" t="s">
        <v>34</v>
      </c>
      <c r="R161" s="259" t="s">
        <v>299</v>
      </c>
      <c r="S161" s="265" t="s">
        <v>300</v>
      </c>
      <c r="T161" s="217">
        <v>0</v>
      </c>
      <c r="U161" s="149" t="s">
        <v>58</v>
      </c>
      <c r="V161" s="149" t="s">
        <v>256</v>
      </c>
      <c r="W161" s="150" t="str">
        <f t="shared" si="78"/>
        <v>&lt; 30 mn</v>
      </c>
      <c r="X161" s="151" t="s">
        <v>31</v>
      </c>
      <c r="Y161" s="229" t="s">
        <v>108</v>
      </c>
      <c r="Z161" s="152">
        <f t="shared" si="83"/>
        <v>0</v>
      </c>
      <c r="AA161" s="152">
        <f t="shared" si="84"/>
        <v>0</v>
      </c>
      <c r="AB161" s="152">
        <f t="shared" si="85"/>
        <v>0</v>
      </c>
      <c r="AC161" s="152">
        <f t="shared" si="86"/>
        <v>0</v>
      </c>
      <c r="AD161" s="152">
        <f t="shared" si="87"/>
        <v>0</v>
      </c>
      <c r="AE161" s="152">
        <f t="shared" si="88"/>
        <v>0</v>
      </c>
      <c r="AF161" s="152">
        <f t="shared" si="89"/>
        <v>0</v>
      </c>
      <c r="AG161" s="152">
        <f t="shared" si="90"/>
        <v>0</v>
      </c>
      <c r="AH161" s="152">
        <f t="shared" si="91"/>
        <v>0</v>
      </c>
      <c r="AI161" s="152">
        <f t="shared" si="92"/>
        <v>0</v>
      </c>
      <c r="AJ161" s="152">
        <f t="shared" si="93"/>
        <v>0</v>
      </c>
      <c r="AK161" s="152">
        <f t="shared" si="94"/>
        <v>0</v>
      </c>
      <c r="AL161" s="263">
        <f t="shared" si="76"/>
        <v>0</v>
      </c>
      <c r="AM161" s="263">
        <f t="shared" si="107"/>
        <v>0</v>
      </c>
      <c r="AN161" s="263">
        <f t="shared" si="77"/>
        <v>0</v>
      </c>
      <c r="AO161" s="251">
        <f t="shared" si="108"/>
        <v>0</v>
      </c>
      <c r="AP161" s="153">
        <f t="shared" si="96"/>
        <v>0</v>
      </c>
      <c r="AQ161" s="153" t="str">
        <f t="shared" si="97"/>
        <v>0</v>
      </c>
      <c r="AR161" s="153" t="str">
        <f t="shared" si="104"/>
        <v>0</v>
      </c>
      <c r="AS161" s="153" t="str">
        <f t="shared" si="105"/>
        <v>0</v>
      </c>
      <c r="AT161" s="247">
        <f t="shared" si="98"/>
        <v>1</v>
      </c>
      <c r="AU161" s="247" t="str">
        <f t="shared" si="99"/>
        <v>Faible</v>
      </c>
      <c r="AV161" s="346" t="str">
        <f t="shared" si="100"/>
        <v>NON</v>
      </c>
      <c r="AW161" s="234" t="str">
        <f>IF(CB161&lt;100,"RISQUE MINIME","RISQUE NON FAIBLE")</f>
        <v>RISQUE MINIME</v>
      </c>
      <c r="AX161" s="231" t="str">
        <f>IF(AO161=0,"NON","OUI")</f>
        <v>NON</v>
      </c>
      <c r="AY161" s="351"/>
      <c r="AZ161" s="352" t="s">
        <v>310</v>
      </c>
      <c r="BA161" s="237" t="str">
        <f>IF(AP161=0,"NON","OUI")</f>
        <v>NON</v>
      </c>
      <c r="BB161" s="351"/>
      <c r="BC161" s="351"/>
      <c r="BD161" s="352" t="s">
        <v>310</v>
      </c>
      <c r="BE161" s="237" t="str">
        <f>IF((AQ161+AR161)=3,"YEUX / INGESTION",IF(AQ161="2","YEUX",IF(AR161="1","INGESTION","NON")))</f>
        <v>NON</v>
      </c>
      <c r="BF161" s="351"/>
      <c r="BG161" s="354" t="s">
        <v>310</v>
      </c>
      <c r="BH161" s="154">
        <f>IF(ISNA(VLOOKUP(L161,CMRCLP,4,FALSE)),0,VLOOKUP(L161,CMRCLP,4))</f>
        <v>0</v>
      </c>
      <c r="BI161" s="154">
        <f>IF(ISNA(VLOOKUP(M161,CMRCLP,4,FALSE)),0,VLOOKUP(M161,CMRCLP,4))</f>
        <v>0</v>
      </c>
      <c r="BJ161" s="154">
        <f>IF(ISNA(VLOOKUP(N161,CMRCLP,4,FALSE)),0,VLOOKUP(N161,CMRCLP,4))</f>
        <v>0</v>
      </c>
      <c r="BK161" s="154">
        <f>IF(ISNA(VLOOKUP(O161,CMRCLP,4,FALSE)),0,VLOOKUP(O161,CMRCLP,4))</f>
        <v>0</v>
      </c>
      <c r="BL161" s="154">
        <f>IF(ISNA(VLOOKUP(L161,DANGERCLP,2,FALSE)),1,VLOOKUP(L161,DANGERCLP,2,FALSE))</f>
        <v>1</v>
      </c>
      <c r="BM161" s="154">
        <f>IF(ISNA(VLOOKUP(M161,DANGERCLP,2,FALSE)),1,VLOOKUP(M161,DANGERCLP,2,FALSE))</f>
        <v>1</v>
      </c>
      <c r="BN161" s="154">
        <f>IF(ISNA(VLOOKUP(N161,DANGERCLP,2,FALSE)),1,VLOOKUP(N161,DANGERCLP,2,FALSE))</f>
        <v>1</v>
      </c>
      <c r="BO161" s="154">
        <f>IF(ISNA(VLOOKUP(O161,DANGERCLP,2,FALSE)),1,VLOOKUP(O161,DANGERCLP,2,FALSE))</f>
        <v>1</v>
      </c>
      <c r="BP161" s="154">
        <f>IF(ISNA(VLOOKUP(P161,VLEPON,2)),1,VLOOKUP(P161,VLEPON,2))</f>
        <v>1</v>
      </c>
      <c r="BQ161" s="155">
        <f>T161/MAXA($T$8:$T$463)</f>
        <v>0</v>
      </c>
      <c r="BR161" s="156">
        <f t="shared" si="79"/>
        <v>11</v>
      </c>
      <c r="BS161" s="156">
        <f t="shared" si="80"/>
        <v>11</v>
      </c>
      <c r="BT161" s="157">
        <f t="shared" si="81"/>
        <v>1</v>
      </c>
      <c r="BU161" s="255">
        <f t="shared" si="95"/>
        <v>1</v>
      </c>
      <c r="BV161" s="252">
        <f>IF(ISNA(VLOOKUP((CONCATENATE(U161,V161)),Fréquencess,3,FALSE)),0,VLOOKUP((CONCATENATE(U161,V161)),Fréquencess,3,FALSE))</f>
        <v>1</v>
      </c>
      <c r="BW161" s="247">
        <f t="shared" si="82"/>
        <v>1</v>
      </c>
      <c r="BX161" s="247">
        <f t="shared" si="101"/>
        <v>1</v>
      </c>
      <c r="BY161" s="247">
        <f>IF(ISNA(VLOOKUP(Q161,score_volatilité,2,FALSE)),0,VLOOKUP(Q161,score_volatilité,2,FALSE))</f>
        <v>1</v>
      </c>
      <c r="BZ161" s="247">
        <f>IF(ISNA(VLOOKUP(X161,score_procédé,2,FALSE)),0,VLOOKUP(X161,score_procédé,2,FALSE))</f>
        <v>0.5</v>
      </c>
      <c r="CA161" s="247">
        <f>IF(ISNA(VLOOKUP(Y161,score_protection,2,FALSE)),0,VLOOKUP(Y161,score_protection,2,FALSE))</f>
        <v>1</v>
      </c>
      <c r="CB161" s="252">
        <f t="shared" si="102"/>
        <v>0.5</v>
      </c>
      <c r="CC161" s="154">
        <f>IF(ISNA(VLOOKUP(L161,DANGERARRETE,10,FALSE)),0,VLOOKUP(L161,DANGERARRETE,10,FALSE))</f>
        <v>0</v>
      </c>
      <c r="CD161" s="154">
        <f>IF(ISNA(VLOOKUP(M161,DANGERARRETE,10,FALSE)),0,VLOOKUP(M161,DANGERARRETE,10,FALSE))</f>
        <v>0</v>
      </c>
      <c r="CE161" s="154">
        <f>IF(ISNA(VLOOKUP(N161,DANGERARRETE,10,FALSE)),0,VLOOKUP(N161,DANGERARRETE,10,FALSE))</f>
        <v>0</v>
      </c>
      <c r="CF161" s="154">
        <f>IF(ISNA(VLOOKUP(O161,DANGERARRETE,10,FALSE)),0,VLOOKUP(O161,DANGERARRETE,10,FALSE))</f>
        <v>0</v>
      </c>
      <c r="CG161" s="154">
        <f t="shared" si="103"/>
        <v>0</v>
      </c>
      <c r="CH161" s="296" t="str">
        <f t="shared" si="106"/>
        <v>NON</v>
      </c>
    </row>
    <row r="162" spans="1:86" s="108" customFormat="1" ht="26.5" customHeight="1" x14ac:dyDescent="0.25">
      <c r="A162" s="77">
        <v>116</v>
      </c>
      <c r="B162" s="105"/>
      <c r="C162" s="105"/>
      <c r="D162" s="106"/>
      <c r="E162" s="106"/>
      <c r="F162" s="107"/>
      <c r="G162" s="114" t="s">
        <v>76</v>
      </c>
      <c r="H162" s="114" t="s">
        <v>76</v>
      </c>
      <c r="I162" s="114" t="s">
        <v>76</v>
      </c>
      <c r="J162" s="114" t="s">
        <v>76</v>
      </c>
      <c r="K162" s="114" t="s">
        <v>9</v>
      </c>
      <c r="L162" s="108" t="s">
        <v>8</v>
      </c>
      <c r="M162" s="108" t="s">
        <v>8</v>
      </c>
      <c r="N162" s="108" t="s">
        <v>8</v>
      </c>
      <c r="O162" s="108" t="s">
        <v>8</v>
      </c>
      <c r="P162" s="225" t="s">
        <v>76</v>
      </c>
      <c r="Q162" s="244" t="s">
        <v>34</v>
      </c>
      <c r="R162" s="259" t="s">
        <v>299</v>
      </c>
      <c r="S162" s="265" t="s">
        <v>300</v>
      </c>
      <c r="T162" s="217">
        <v>0</v>
      </c>
      <c r="U162" s="149" t="s">
        <v>58</v>
      </c>
      <c r="V162" s="149" t="s">
        <v>256</v>
      </c>
      <c r="W162" s="150" t="str">
        <f t="shared" si="78"/>
        <v>&lt; 30 mn</v>
      </c>
      <c r="X162" s="151" t="s">
        <v>31</v>
      </c>
      <c r="Y162" s="229" t="s">
        <v>108</v>
      </c>
      <c r="Z162" s="152">
        <f t="shared" si="83"/>
        <v>0</v>
      </c>
      <c r="AA162" s="152">
        <f t="shared" si="84"/>
        <v>0</v>
      </c>
      <c r="AB162" s="152">
        <f t="shared" si="85"/>
        <v>0</v>
      </c>
      <c r="AC162" s="152">
        <f t="shared" si="86"/>
        <v>0</v>
      </c>
      <c r="AD162" s="152">
        <f t="shared" si="87"/>
        <v>0</v>
      </c>
      <c r="AE162" s="152">
        <f t="shared" si="88"/>
        <v>0</v>
      </c>
      <c r="AF162" s="152">
        <f t="shared" si="89"/>
        <v>0</v>
      </c>
      <c r="AG162" s="152">
        <f t="shared" si="90"/>
        <v>0</v>
      </c>
      <c r="AH162" s="152">
        <f t="shared" si="91"/>
        <v>0</v>
      </c>
      <c r="AI162" s="152">
        <f t="shared" si="92"/>
        <v>0</v>
      </c>
      <c r="AJ162" s="152">
        <f t="shared" si="93"/>
        <v>0</v>
      </c>
      <c r="AK162" s="152">
        <f t="shared" si="94"/>
        <v>0</v>
      </c>
      <c r="AL162" s="263">
        <f t="shared" si="76"/>
        <v>0</v>
      </c>
      <c r="AM162" s="263">
        <f t="shared" si="107"/>
        <v>0</v>
      </c>
      <c r="AN162" s="263">
        <f t="shared" si="77"/>
        <v>0</v>
      </c>
      <c r="AO162" s="251">
        <f t="shared" si="108"/>
        <v>0</v>
      </c>
      <c r="AP162" s="153">
        <f t="shared" si="96"/>
        <v>0</v>
      </c>
      <c r="AQ162" s="153" t="str">
        <f t="shared" si="97"/>
        <v>0</v>
      </c>
      <c r="AR162" s="153" t="str">
        <f t="shared" si="104"/>
        <v>0</v>
      </c>
      <c r="AS162" s="153" t="str">
        <f t="shared" si="105"/>
        <v>0</v>
      </c>
      <c r="AT162" s="247">
        <f t="shared" si="98"/>
        <v>1</v>
      </c>
      <c r="AU162" s="247" t="str">
        <f t="shared" si="99"/>
        <v>Faible</v>
      </c>
      <c r="AV162" s="346" t="str">
        <f t="shared" si="100"/>
        <v>NON</v>
      </c>
      <c r="AW162" s="234" t="str">
        <f>IF(CB162&lt;100,"RISQUE MINIME","RISQUE NON FAIBLE")</f>
        <v>RISQUE MINIME</v>
      </c>
      <c r="AX162" s="231" t="str">
        <f>IF(AO162=0,"NON","OUI")</f>
        <v>NON</v>
      </c>
      <c r="AY162" s="351"/>
      <c r="AZ162" s="352" t="s">
        <v>310</v>
      </c>
      <c r="BA162" s="237" t="str">
        <f>IF(AP162=0,"NON","OUI")</f>
        <v>NON</v>
      </c>
      <c r="BB162" s="351"/>
      <c r="BC162" s="351"/>
      <c r="BD162" s="352" t="s">
        <v>310</v>
      </c>
      <c r="BE162" s="237" t="str">
        <f>IF((AQ162+AR162)=3,"YEUX / INGESTION",IF(AQ162="2","YEUX",IF(AR162="1","INGESTION","NON")))</f>
        <v>NON</v>
      </c>
      <c r="BF162" s="351"/>
      <c r="BG162" s="354" t="s">
        <v>310</v>
      </c>
      <c r="BH162" s="154">
        <f>IF(ISNA(VLOOKUP(L162,CMRCLP,4,FALSE)),0,VLOOKUP(L162,CMRCLP,4))</f>
        <v>0</v>
      </c>
      <c r="BI162" s="154">
        <f>IF(ISNA(VLOOKUP(M162,CMRCLP,4,FALSE)),0,VLOOKUP(M162,CMRCLP,4))</f>
        <v>0</v>
      </c>
      <c r="BJ162" s="154">
        <f>IF(ISNA(VLOOKUP(N162,CMRCLP,4,FALSE)),0,VLOOKUP(N162,CMRCLP,4))</f>
        <v>0</v>
      </c>
      <c r="BK162" s="154">
        <f>IF(ISNA(VLOOKUP(O162,CMRCLP,4,FALSE)),0,VLOOKUP(O162,CMRCLP,4))</f>
        <v>0</v>
      </c>
      <c r="BL162" s="154">
        <f>IF(ISNA(VLOOKUP(L162,DANGERCLP,2,FALSE)),1,VLOOKUP(L162,DANGERCLP,2,FALSE))</f>
        <v>1</v>
      </c>
      <c r="BM162" s="154">
        <f>IF(ISNA(VLOOKUP(M162,DANGERCLP,2,FALSE)),1,VLOOKUP(M162,DANGERCLP,2,FALSE))</f>
        <v>1</v>
      </c>
      <c r="BN162" s="154">
        <f>IF(ISNA(VLOOKUP(N162,DANGERCLP,2,FALSE)),1,VLOOKUP(N162,DANGERCLP,2,FALSE))</f>
        <v>1</v>
      </c>
      <c r="BO162" s="154">
        <f>IF(ISNA(VLOOKUP(O162,DANGERCLP,2,FALSE)),1,VLOOKUP(O162,DANGERCLP,2,FALSE))</f>
        <v>1</v>
      </c>
      <c r="BP162" s="154">
        <f>IF(ISNA(VLOOKUP(P162,VLEPON,2)),1,VLOOKUP(P162,VLEPON,2))</f>
        <v>1</v>
      </c>
      <c r="BQ162" s="155">
        <f>T162/MAXA($T$8:$T$463)</f>
        <v>0</v>
      </c>
      <c r="BR162" s="156">
        <f t="shared" si="79"/>
        <v>11</v>
      </c>
      <c r="BS162" s="156">
        <f t="shared" si="80"/>
        <v>11</v>
      </c>
      <c r="BT162" s="157">
        <f t="shared" si="81"/>
        <v>1</v>
      </c>
      <c r="BU162" s="255">
        <f t="shared" si="95"/>
        <v>1</v>
      </c>
      <c r="BV162" s="252">
        <f>IF(ISNA(VLOOKUP((CONCATENATE(U162,V162)),Fréquencess,3,FALSE)),0,VLOOKUP((CONCATENATE(U162,V162)),Fréquencess,3,FALSE))</f>
        <v>1</v>
      </c>
      <c r="BW162" s="247">
        <f t="shared" si="82"/>
        <v>1</v>
      </c>
      <c r="BX162" s="247">
        <f t="shared" si="101"/>
        <v>1</v>
      </c>
      <c r="BY162" s="247">
        <f>IF(ISNA(VLOOKUP(Q162,score_volatilité,2,FALSE)),0,VLOOKUP(Q162,score_volatilité,2,FALSE))</f>
        <v>1</v>
      </c>
      <c r="BZ162" s="247">
        <f>IF(ISNA(VLOOKUP(X162,score_procédé,2,FALSE)),0,VLOOKUP(X162,score_procédé,2,FALSE))</f>
        <v>0.5</v>
      </c>
      <c r="CA162" s="247">
        <f>IF(ISNA(VLOOKUP(Y162,score_protection,2,FALSE)),0,VLOOKUP(Y162,score_protection,2,FALSE))</f>
        <v>1</v>
      </c>
      <c r="CB162" s="252">
        <f t="shared" si="102"/>
        <v>0.5</v>
      </c>
      <c r="CC162" s="154">
        <f>IF(ISNA(VLOOKUP(L162,DANGERARRETE,10,FALSE)),0,VLOOKUP(L162,DANGERARRETE,10,FALSE))</f>
        <v>0</v>
      </c>
      <c r="CD162" s="154">
        <f>IF(ISNA(VLOOKUP(M162,DANGERARRETE,10,FALSE)),0,VLOOKUP(M162,DANGERARRETE,10,FALSE))</f>
        <v>0</v>
      </c>
      <c r="CE162" s="154">
        <f>IF(ISNA(VLOOKUP(N162,DANGERARRETE,10,FALSE)),0,VLOOKUP(N162,DANGERARRETE,10,FALSE))</f>
        <v>0</v>
      </c>
      <c r="CF162" s="154">
        <f>IF(ISNA(VLOOKUP(O162,DANGERARRETE,10,FALSE)),0,VLOOKUP(O162,DANGERARRETE,10,FALSE))</f>
        <v>0</v>
      </c>
      <c r="CG162" s="154">
        <f t="shared" si="103"/>
        <v>0</v>
      </c>
      <c r="CH162" s="296" t="str">
        <f t="shared" si="106"/>
        <v>NON</v>
      </c>
    </row>
    <row r="163" spans="1:86" s="108" customFormat="1" ht="26.5" customHeight="1" x14ac:dyDescent="0.25">
      <c r="A163" s="77">
        <v>116</v>
      </c>
      <c r="B163" s="105"/>
      <c r="C163" s="105"/>
      <c r="D163" s="106"/>
      <c r="E163" s="106"/>
      <c r="F163" s="107"/>
      <c r="G163" s="114" t="s">
        <v>76</v>
      </c>
      <c r="H163" s="114" t="s">
        <v>76</v>
      </c>
      <c r="I163" s="114" t="s">
        <v>76</v>
      </c>
      <c r="J163" s="114" t="s">
        <v>76</v>
      </c>
      <c r="K163" s="114" t="s">
        <v>9</v>
      </c>
      <c r="L163" s="108" t="s">
        <v>8</v>
      </c>
      <c r="M163" s="108" t="s">
        <v>8</v>
      </c>
      <c r="N163" s="108" t="s">
        <v>8</v>
      </c>
      <c r="O163" s="108" t="s">
        <v>8</v>
      </c>
      <c r="P163" s="225" t="s">
        <v>76</v>
      </c>
      <c r="Q163" s="244" t="s">
        <v>34</v>
      </c>
      <c r="R163" s="259" t="s">
        <v>299</v>
      </c>
      <c r="S163" s="265" t="s">
        <v>300</v>
      </c>
      <c r="T163" s="217">
        <v>0</v>
      </c>
      <c r="U163" s="149" t="s">
        <v>58</v>
      </c>
      <c r="V163" s="149" t="s">
        <v>256</v>
      </c>
      <c r="W163" s="150" t="str">
        <f t="shared" si="78"/>
        <v>&lt; 30 mn</v>
      </c>
      <c r="X163" s="151" t="s">
        <v>31</v>
      </c>
      <c r="Y163" s="229" t="s">
        <v>108</v>
      </c>
      <c r="Z163" s="152">
        <f t="shared" si="83"/>
        <v>0</v>
      </c>
      <c r="AA163" s="152">
        <f t="shared" si="84"/>
        <v>0</v>
      </c>
      <c r="AB163" s="152">
        <f t="shared" si="85"/>
        <v>0</v>
      </c>
      <c r="AC163" s="152">
        <f t="shared" si="86"/>
        <v>0</v>
      </c>
      <c r="AD163" s="152">
        <f t="shared" si="87"/>
        <v>0</v>
      </c>
      <c r="AE163" s="152">
        <f t="shared" si="88"/>
        <v>0</v>
      </c>
      <c r="AF163" s="152">
        <f t="shared" si="89"/>
        <v>0</v>
      </c>
      <c r="AG163" s="152">
        <f t="shared" si="90"/>
        <v>0</v>
      </c>
      <c r="AH163" s="152">
        <f t="shared" si="91"/>
        <v>0</v>
      </c>
      <c r="AI163" s="152">
        <f t="shared" si="92"/>
        <v>0</v>
      </c>
      <c r="AJ163" s="152">
        <f t="shared" si="93"/>
        <v>0</v>
      </c>
      <c r="AK163" s="152">
        <f t="shared" si="94"/>
        <v>0</v>
      </c>
      <c r="AL163" s="263">
        <f t="shared" si="76"/>
        <v>0</v>
      </c>
      <c r="AM163" s="263">
        <f t="shared" si="107"/>
        <v>0</v>
      </c>
      <c r="AN163" s="263">
        <f t="shared" si="77"/>
        <v>0</v>
      </c>
      <c r="AO163" s="251">
        <f t="shared" si="108"/>
        <v>0</v>
      </c>
      <c r="AP163" s="153">
        <f t="shared" si="96"/>
        <v>0</v>
      </c>
      <c r="AQ163" s="153" t="str">
        <f t="shared" si="97"/>
        <v>0</v>
      </c>
      <c r="AR163" s="153" t="str">
        <f t="shared" si="104"/>
        <v>0</v>
      </c>
      <c r="AS163" s="153" t="str">
        <f t="shared" si="105"/>
        <v>0</v>
      </c>
      <c r="AT163" s="247">
        <f t="shared" si="98"/>
        <v>1</v>
      </c>
      <c r="AU163" s="247" t="str">
        <f t="shared" si="99"/>
        <v>Faible</v>
      </c>
      <c r="AV163" s="346" t="str">
        <f t="shared" si="100"/>
        <v>NON</v>
      </c>
      <c r="AW163" s="234" t="str">
        <f>IF(CB163&lt;100,"RISQUE MINIME","RISQUE NON FAIBLE")</f>
        <v>RISQUE MINIME</v>
      </c>
      <c r="AX163" s="231" t="str">
        <f>IF(AO163=0,"NON","OUI")</f>
        <v>NON</v>
      </c>
      <c r="AY163" s="351"/>
      <c r="AZ163" s="352" t="s">
        <v>310</v>
      </c>
      <c r="BA163" s="237" t="str">
        <f>IF(AP163=0,"NON","OUI")</f>
        <v>NON</v>
      </c>
      <c r="BB163" s="351"/>
      <c r="BC163" s="351"/>
      <c r="BD163" s="352" t="s">
        <v>310</v>
      </c>
      <c r="BE163" s="237" t="str">
        <f>IF((AQ163+AR163)=3,"YEUX / INGESTION",IF(AQ163="2","YEUX",IF(AR163="1","INGESTION","NON")))</f>
        <v>NON</v>
      </c>
      <c r="BF163" s="351"/>
      <c r="BG163" s="354" t="s">
        <v>310</v>
      </c>
      <c r="BH163" s="154">
        <f>IF(ISNA(VLOOKUP(L163,CMRCLP,4,FALSE)),0,VLOOKUP(L163,CMRCLP,4))</f>
        <v>0</v>
      </c>
      <c r="BI163" s="154">
        <f>IF(ISNA(VLOOKUP(M163,CMRCLP,4,FALSE)),0,VLOOKUP(M163,CMRCLP,4))</f>
        <v>0</v>
      </c>
      <c r="BJ163" s="154">
        <f>IF(ISNA(VLOOKUP(N163,CMRCLP,4,FALSE)),0,VLOOKUP(N163,CMRCLP,4))</f>
        <v>0</v>
      </c>
      <c r="BK163" s="154">
        <f>IF(ISNA(VLOOKUP(O163,CMRCLP,4,FALSE)),0,VLOOKUP(O163,CMRCLP,4))</f>
        <v>0</v>
      </c>
      <c r="BL163" s="154">
        <f>IF(ISNA(VLOOKUP(L163,DANGERCLP,2,FALSE)),1,VLOOKUP(L163,DANGERCLP,2,FALSE))</f>
        <v>1</v>
      </c>
      <c r="BM163" s="154">
        <f>IF(ISNA(VLOOKUP(M163,DANGERCLP,2,FALSE)),1,VLOOKUP(M163,DANGERCLP,2,FALSE))</f>
        <v>1</v>
      </c>
      <c r="BN163" s="154">
        <f>IF(ISNA(VLOOKUP(N163,DANGERCLP,2,FALSE)),1,VLOOKUP(N163,DANGERCLP,2,FALSE))</f>
        <v>1</v>
      </c>
      <c r="BO163" s="154">
        <f>IF(ISNA(VLOOKUP(O163,DANGERCLP,2,FALSE)),1,VLOOKUP(O163,DANGERCLP,2,FALSE))</f>
        <v>1</v>
      </c>
      <c r="BP163" s="154">
        <f>IF(ISNA(VLOOKUP(P163,VLEPON,2)),1,VLOOKUP(P163,VLEPON,2))</f>
        <v>1</v>
      </c>
      <c r="BQ163" s="155">
        <f>T163/MAXA($T$8:$T$463)</f>
        <v>0</v>
      </c>
      <c r="BR163" s="156">
        <f t="shared" si="79"/>
        <v>11</v>
      </c>
      <c r="BS163" s="156">
        <f t="shared" si="80"/>
        <v>11</v>
      </c>
      <c r="BT163" s="157">
        <f t="shared" si="81"/>
        <v>1</v>
      </c>
      <c r="BU163" s="255">
        <f t="shared" si="95"/>
        <v>1</v>
      </c>
      <c r="BV163" s="252">
        <f>IF(ISNA(VLOOKUP((CONCATENATE(U163,V163)),Fréquencess,3,FALSE)),0,VLOOKUP((CONCATENATE(U163,V163)),Fréquencess,3,FALSE))</f>
        <v>1</v>
      </c>
      <c r="BW163" s="247">
        <f t="shared" si="82"/>
        <v>1</v>
      </c>
      <c r="BX163" s="247">
        <f t="shared" si="101"/>
        <v>1</v>
      </c>
      <c r="BY163" s="247">
        <f>IF(ISNA(VLOOKUP(Q163,score_volatilité,2,FALSE)),0,VLOOKUP(Q163,score_volatilité,2,FALSE))</f>
        <v>1</v>
      </c>
      <c r="BZ163" s="247">
        <f>IF(ISNA(VLOOKUP(X163,score_procédé,2,FALSE)),0,VLOOKUP(X163,score_procédé,2,FALSE))</f>
        <v>0.5</v>
      </c>
      <c r="CA163" s="247">
        <f>IF(ISNA(VLOOKUP(Y163,score_protection,2,FALSE)),0,VLOOKUP(Y163,score_protection,2,FALSE))</f>
        <v>1</v>
      </c>
      <c r="CB163" s="252">
        <f t="shared" si="102"/>
        <v>0.5</v>
      </c>
      <c r="CC163" s="154">
        <f>IF(ISNA(VLOOKUP(L163,DANGERARRETE,10,FALSE)),0,VLOOKUP(L163,DANGERARRETE,10,FALSE))</f>
        <v>0</v>
      </c>
      <c r="CD163" s="154">
        <f>IF(ISNA(VLOOKUP(M163,DANGERARRETE,10,FALSE)),0,VLOOKUP(M163,DANGERARRETE,10,FALSE))</f>
        <v>0</v>
      </c>
      <c r="CE163" s="154">
        <f>IF(ISNA(VLOOKUP(N163,DANGERARRETE,10,FALSE)),0,VLOOKUP(N163,DANGERARRETE,10,FALSE))</f>
        <v>0</v>
      </c>
      <c r="CF163" s="154">
        <f>IF(ISNA(VLOOKUP(O163,DANGERARRETE,10,FALSE)),0,VLOOKUP(O163,DANGERARRETE,10,FALSE))</f>
        <v>0</v>
      </c>
      <c r="CG163" s="154">
        <f t="shared" si="103"/>
        <v>0</v>
      </c>
      <c r="CH163" s="296" t="str">
        <f t="shared" si="106"/>
        <v>NON</v>
      </c>
    </row>
    <row r="164" spans="1:86" s="108" customFormat="1" ht="26.5" customHeight="1" x14ac:dyDescent="0.25">
      <c r="A164" s="77">
        <v>116</v>
      </c>
      <c r="B164" s="105"/>
      <c r="C164" s="105"/>
      <c r="D164" s="106"/>
      <c r="E164" s="106"/>
      <c r="F164" s="107"/>
      <c r="G164" s="114" t="s">
        <v>76</v>
      </c>
      <c r="H164" s="114" t="s">
        <v>76</v>
      </c>
      <c r="I164" s="114" t="s">
        <v>76</v>
      </c>
      <c r="J164" s="114" t="s">
        <v>76</v>
      </c>
      <c r="K164" s="114" t="s">
        <v>9</v>
      </c>
      <c r="L164" s="108" t="s">
        <v>8</v>
      </c>
      <c r="M164" s="108" t="s">
        <v>8</v>
      </c>
      <c r="N164" s="108" t="s">
        <v>8</v>
      </c>
      <c r="O164" s="108" t="s">
        <v>8</v>
      </c>
      <c r="P164" s="225" t="s">
        <v>76</v>
      </c>
      <c r="Q164" s="244" t="s">
        <v>34</v>
      </c>
      <c r="R164" s="259" t="s">
        <v>299</v>
      </c>
      <c r="S164" s="265" t="s">
        <v>300</v>
      </c>
      <c r="T164" s="217">
        <v>0</v>
      </c>
      <c r="U164" s="149" t="s">
        <v>58</v>
      </c>
      <c r="V164" s="149" t="s">
        <v>256</v>
      </c>
      <c r="W164" s="150" t="str">
        <f t="shared" si="78"/>
        <v>&lt; 30 mn</v>
      </c>
      <c r="X164" s="151" t="s">
        <v>31</v>
      </c>
      <c r="Y164" s="229" t="s">
        <v>108</v>
      </c>
      <c r="Z164" s="152">
        <f t="shared" si="83"/>
        <v>0</v>
      </c>
      <c r="AA164" s="152">
        <f t="shared" si="84"/>
        <v>0</v>
      </c>
      <c r="AB164" s="152">
        <f t="shared" si="85"/>
        <v>0</v>
      </c>
      <c r="AC164" s="152">
        <f t="shared" si="86"/>
        <v>0</v>
      </c>
      <c r="AD164" s="152">
        <f t="shared" si="87"/>
        <v>0</v>
      </c>
      <c r="AE164" s="152">
        <f t="shared" si="88"/>
        <v>0</v>
      </c>
      <c r="AF164" s="152">
        <f t="shared" si="89"/>
        <v>0</v>
      </c>
      <c r="AG164" s="152">
        <f t="shared" si="90"/>
        <v>0</v>
      </c>
      <c r="AH164" s="152">
        <f t="shared" si="91"/>
        <v>0</v>
      </c>
      <c r="AI164" s="152">
        <f t="shared" si="92"/>
        <v>0</v>
      </c>
      <c r="AJ164" s="152">
        <f t="shared" si="93"/>
        <v>0</v>
      </c>
      <c r="AK164" s="152">
        <f t="shared" si="94"/>
        <v>0</v>
      </c>
      <c r="AL164" s="263">
        <f t="shared" ref="AL164" si="109">IF(Q164="inférieure à 80°C",1,0)</f>
        <v>0</v>
      </c>
      <c r="AM164" s="263">
        <f t="shared" si="107"/>
        <v>0</v>
      </c>
      <c r="AN164" s="263">
        <f t="shared" ref="AN164" si="110">IF(S164="Non concerné",0,IF(S164="Pas disponible",0,1))</f>
        <v>0</v>
      </c>
      <c r="AO164" s="251">
        <f t="shared" si="108"/>
        <v>0</v>
      </c>
      <c r="AP164" s="153">
        <f t="shared" si="96"/>
        <v>0</v>
      </c>
      <c r="AQ164" s="153" t="str">
        <f t="shared" si="97"/>
        <v>0</v>
      </c>
      <c r="AR164" s="153" t="str">
        <f t="shared" si="104"/>
        <v>0</v>
      </c>
      <c r="AS164" s="153" t="str">
        <f t="shared" si="105"/>
        <v>0</v>
      </c>
      <c r="AT164" s="247">
        <f t="shared" si="98"/>
        <v>1</v>
      </c>
      <c r="AU164" s="247" t="str">
        <f t="shared" si="99"/>
        <v>Faible</v>
      </c>
      <c r="AV164" s="346" t="str">
        <f t="shared" si="100"/>
        <v>NON</v>
      </c>
      <c r="AW164" s="234" t="str">
        <f>IF(CB164&lt;100,"RISQUE MINIME","RISQUE NON FAIBLE")</f>
        <v>RISQUE MINIME</v>
      </c>
      <c r="AX164" s="231" t="str">
        <f>IF(AO164=0,"NON","OUI")</f>
        <v>NON</v>
      </c>
      <c r="AY164" s="351"/>
      <c r="AZ164" s="352" t="s">
        <v>310</v>
      </c>
      <c r="BA164" s="237" t="str">
        <f>IF(AP164=0,"NON","OUI")</f>
        <v>NON</v>
      </c>
      <c r="BB164" s="351"/>
      <c r="BC164" s="351"/>
      <c r="BD164" s="352" t="s">
        <v>310</v>
      </c>
      <c r="BE164" s="237" t="str">
        <f>IF((AQ164+AR164)=3,"YEUX / INGESTION",IF(AQ164="2","YEUX",IF(AR164="1","INGESTION","NON")))</f>
        <v>NON</v>
      </c>
      <c r="BF164" s="351"/>
      <c r="BG164" s="354" t="s">
        <v>310</v>
      </c>
      <c r="BH164" s="154">
        <f>IF(ISNA(VLOOKUP(L164,CMRCLP,4,FALSE)),0,VLOOKUP(L164,CMRCLP,4))</f>
        <v>0</v>
      </c>
      <c r="BI164" s="154">
        <f>IF(ISNA(VLOOKUP(M164,CMRCLP,4,FALSE)),0,VLOOKUP(M164,CMRCLP,4))</f>
        <v>0</v>
      </c>
      <c r="BJ164" s="154">
        <f>IF(ISNA(VLOOKUP(N164,CMRCLP,4,FALSE)),0,VLOOKUP(N164,CMRCLP,4))</f>
        <v>0</v>
      </c>
      <c r="BK164" s="154">
        <f>IF(ISNA(VLOOKUP(O164,CMRCLP,4,FALSE)),0,VLOOKUP(O164,CMRCLP,4))</f>
        <v>0</v>
      </c>
      <c r="BL164" s="154">
        <f>IF(ISNA(VLOOKUP(L164,DANGERCLP,2,FALSE)),1,VLOOKUP(L164,DANGERCLP,2,FALSE))</f>
        <v>1</v>
      </c>
      <c r="BM164" s="154">
        <f>IF(ISNA(VLOOKUP(M164,DANGERCLP,2,FALSE)),1,VLOOKUP(M164,DANGERCLP,2,FALSE))</f>
        <v>1</v>
      </c>
      <c r="BN164" s="154">
        <f>IF(ISNA(VLOOKUP(N164,DANGERCLP,2,FALSE)),1,VLOOKUP(N164,DANGERCLP,2,FALSE))</f>
        <v>1</v>
      </c>
      <c r="BO164" s="154">
        <f>IF(ISNA(VLOOKUP(O164,DANGERCLP,2,FALSE)),1,VLOOKUP(O164,DANGERCLP,2,FALSE))</f>
        <v>1</v>
      </c>
      <c r="BP164" s="154">
        <f>IF(ISNA(VLOOKUP(P164,VLEPON,2)),1,VLOOKUP(P164,VLEPON,2))</f>
        <v>1</v>
      </c>
      <c r="BQ164" s="155">
        <f>T164/MAXA($T$8:$T$463)</f>
        <v>0</v>
      </c>
      <c r="BR164" s="156">
        <f t="shared" si="79"/>
        <v>11</v>
      </c>
      <c r="BS164" s="156">
        <f t="shared" si="80"/>
        <v>11</v>
      </c>
      <c r="BT164" s="157">
        <f t="shared" si="81"/>
        <v>1</v>
      </c>
      <c r="BU164" s="255">
        <f t="shared" si="95"/>
        <v>1</v>
      </c>
      <c r="BV164" s="252">
        <f>IF(ISNA(VLOOKUP((CONCATENATE(U164,V164)),Fréquencess,3,FALSE)),0,VLOOKUP((CONCATENATE(U164,V164)),Fréquencess,3,FALSE))</f>
        <v>1</v>
      </c>
      <c r="BW164" s="247">
        <f t="shared" si="82"/>
        <v>1</v>
      </c>
      <c r="BX164" s="247">
        <f t="shared" si="101"/>
        <v>1</v>
      </c>
      <c r="BY164" s="247">
        <f>IF(ISNA(VLOOKUP(Q164,score_volatilité,2,FALSE)),0,VLOOKUP(Q164,score_volatilité,2,FALSE))</f>
        <v>1</v>
      </c>
      <c r="BZ164" s="247">
        <f>IF(ISNA(VLOOKUP(X164,score_procédé,2,FALSE)),0,VLOOKUP(X164,score_procédé,2,FALSE))</f>
        <v>0.5</v>
      </c>
      <c r="CA164" s="247">
        <f>IF(ISNA(VLOOKUP(Y164,score_protection,2,FALSE)),0,VLOOKUP(Y164,score_protection,2,FALSE))</f>
        <v>1</v>
      </c>
      <c r="CB164" s="252">
        <f t="shared" si="102"/>
        <v>0.5</v>
      </c>
      <c r="CC164" s="154">
        <f>IF(ISNA(VLOOKUP(L164,DANGERARRETE,10,FALSE)),0,VLOOKUP(L164,DANGERARRETE,10,FALSE))</f>
        <v>0</v>
      </c>
      <c r="CD164" s="154">
        <f>IF(ISNA(VLOOKUP(M164,DANGERARRETE,10,FALSE)),0,VLOOKUP(M164,DANGERARRETE,10,FALSE))</f>
        <v>0</v>
      </c>
      <c r="CE164" s="154">
        <f>IF(ISNA(VLOOKUP(N164,DANGERARRETE,10,FALSE)),0,VLOOKUP(N164,DANGERARRETE,10,FALSE))</f>
        <v>0</v>
      </c>
      <c r="CF164" s="154">
        <f>IF(ISNA(VLOOKUP(O164,DANGERARRETE,10,FALSE)),0,VLOOKUP(O164,DANGERARRETE,10,FALSE))</f>
        <v>0</v>
      </c>
      <c r="CG164" s="154">
        <f t="shared" si="103"/>
        <v>0</v>
      </c>
      <c r="CH164" s="296" t="str">
        <f t="shared" si="106"/>
        <v>NON</v>
      </c>
    </row>
    <row r="165" spans="1:86" s="108" customFormat="1" ht="26.5" customHeight="1" x14ac:dyDescent="0.25">
      <c r="A165" s="77">
        <v>116</v>
      </c>
      <c r="B165" s="105"/>
      <c r="C165" s="105"/>
      <c r="D165" s="106"/>
      <c r="E165" s="106"/>
      <c r="F165" s="107"/>
      <c r="G165" s="114" t="s">
        <v>76</v>
      </c>
      <c r="H165" s="114" t="s">
        <v>76</v>
      </c>
      <c r="I165" s="114" t="s">
        <v>76</v>
      </c>
      <c r="J165" s="114" t="s">
        <v>76</v>
      </c>
      <c r="K165" s="114" t="s">
        <v>9</v>
      </c>
      <c r="L165" s="108" t="s">
        <v>8</v>
      </c>
      <c r="M165" s="108" t="s">
        <v>8</v>
      </c>
      <c r="N165" s="108" t="s">
        <v>8</v>
      </c>
      <c r="O165" s="108" t="s">
        <v>8</v>
      </c>
      <c r="P165" s="225" t="s">
        <v>76</v>
      </c>
      <c r="Q165" s="244" t="s">
        <v>34</v>
      </c>
      <c r="R165" s="259" t="s">
        <v>299</v>
      </c>
      <c r="S165" s="265" t="s">
        <v>300</v>
      </c>
      <c r="T165" s="217">
        <v>0</v>
      </c>
      <c r="U165" s="149" t="s">
        <v>58</v>
      </c>
      <c r="V165" s="149" t="s">
        <v>256</v>
      </c>
      <c r="W165" s="150" t="str">
        <f t="shared" si="41"/>
        <v>&lt; 30 mn</v>
      </c>
      <c r="X165" s="151" t="s">
        <v>31</v>
      </c>
      <c r="Y165" s="229" t="s">
        <v>108</v>
      </c>
      <c r="Z165" s="152">
        <f t="shared" si="46"/>
        <v>0</v>
      </c>
      <c r="AA165" s="152">
        <f t="shared" si="47"/>
        <v>0</v>
      </c>
      <c r="AB165" s="152">
        <f t="shared" si="48"/>
        <v>0</v>
      </c>
      <c r="AC165" s="152">
        <f t="shared" si="49"/>
        <v>0</v>
      </c>
      <c r="AD165" s="152">
        <f t="shared" si="50"/>
        <v>0</v>
      </c>
      <c r="AE165" s="152">
        <f t="shared" si="51"/>
        <v>0</v>
      </c>
      <c r="AF165" s="152">
        <f t="shared" si="52"/>
        <v>0</v>
      </c>
      <c r="AG165" s="152">
        <f t="shared" si="53"/>
        <v>0</v>
      </c>
      <c r="AH165" s="152">
        <f t="shared" si="54"/>
        <v>0</v>
      </c>
      <c r="AI165" s="152">
        <f t="shared" si="55"/>
        <v>0</v>
      </c>
      <c r="AJ165" s="152">
        <f t="shared" si="56"/>
        <v>0</v>
      </c>
      <c r="AK165" s="152">
        <f t="shared" si="57"/>
        <v>0</v>
      </c>
      <c r="AL165" s="263">
        <f t="shared" si="72"/>
        <v>0</v>
      </c>
      <c r="AM165" s="263">
        <f t="shared" si="70"/>
        <v>0</v>
      </c>
      <c r="AN165" s="263">
        <f t="shared" si="73"/>
        <v>0</v>
      </c>
      <c r="AO165" s="251">
        <f t="shared" si="71"/>
        <v>0</v>
      </c>
      <c r="AP165" s="153">
        <f t="shared" si="59"/>
        <v>0</v>
      </c>
      <c r="AQ165" s="153" t="str">
        <f t="shared" si="60"/>
        <v>0</v>
      </c>
      <c r="AR165" s="153" t="str">
        <f t="shared" si="67"/>
        <v>0</v>
      </c>
      <c r="AS165" s="153" t="str">
        <f t="shared" si="68"/>
        <v>0</v>
      </c>
      <c r="AT165" s="247">
        <f t="shared" si="61"/>
        <v>1</v>
      </c>
      <c r="AU165" s="247" t="str">
        <f t="shared" si="62"/>
        <v>Faible</v>
      </c>
      <c r="AV165" s="346" t="str">
        <f t="shared" si="63"/>
        <v>NON</v>
      </c>
      <c r="AW165" s="234" t="str">
        <f>IF(CB165&lt;100,"RISQUE MINIME","RISQUE NON FAIBLE")</f>
        <v>RISQUE MINIME</v>
      </c>
      <c r="AX165" s="231" t="str">
        <f>IF(AO165=0,"NON","OUI")</f>
        <v>NON</v>
      </c>
      <c r="AY165" s="351"/>
      <c r="AZ165" s="352" t="s">
        <v>310</v>
      </c>
      <c r="BA165" s="237" t="str">
        <f>IF(AP165=0,"NON","OUI")</f>
        <v>NON</v>
      </c>
      <c r="BB165" s="351"/>
      <c r="BC165" s="351"/>
      <c r="BD165" s="352" t="s">
        <v>310</v>
      </c>
      <c r="BE165" s="237" t="str">
        <f>IF((AQ165+AR165)=3,"YEUX / INGESTION",IF(AQ165="2","YEUX",IF(AR165="1","INGESTION","NON")))</f>
        <v>NON</v>
      </c>
      <c r="BF165" s="351"/>
      <c r="BG165" s="354" t="s">
        <v>310</v>
      </c>
      <c r="BH165" s="154">
        <f>IF(ISNA(VLOOKUP(L165,CMRCLP,4,FALSE)),0,VLOOKUP(L165,CMRCLP,4))</f>
        <v>0</v>
      </c>
      <c r="BI165" s="154">
        <f>IF(ISNA(VLOOKUP(M165,CMRCLP,4,FALSE)),0,VLOOKUP(M165,CMRCLP,4))</f>
        <v>0</v>
      </c>
      <c r="BJ165" s="154">
        <f>IF(ISNA(VLOOKUP(N165,CMRCLP,4,FALSE)),0,VLOOKUP(N165,CMRCLP,4))</f>
        <v>0</v>
      </c>
      <c r="BK165" s="154">
        <f>IF(ISNA(VLOOKUP(O165,CMRCLP,4,FALSE)),0,VLOOKUP(O165,CMRCLP,4))</f>
        <v>0</v>
      </c>
      <c r="BL165" s="154">
        <f>IF(ISNA(VLOOKUP(L165,DANGERCLP,2,FALSE)),1,VLOOKUP(L165,DANGERCLP,2,FALSE))</f>
        <v>1</v>
      </c>
      <c r="BM165" s="154">
        <f>IF(ISNA(VLOOKUP(M165,DANGERCLP,2,FALSE)),1,VLOOKUP(M165,DANGERCLP,2,FALSE))</f>
        <v>1</v>
      </c>
      <c r="BN165" s="154">
        <f>IF(ISNA(VLOOKUP(N165,DANGERCLP,2,FALSE)),1,VLOOKUP(N165,DANGERCLP,2,FALSE))</f>
        <v>1</v>
      </c>
      <c r="BO165" s="154">
        <f>IF(ISNA(VLOOKUP(O165,DANGERCLP,2,FALSE)),1,VLOOKUP(O165,DANGERCLP,2,FALSE))</f>
        <v>1</v>
      </c>
      <c r="BP165" s="154">
        <f>IF(ISNA(VLOOKUP(P165,VLEPON,2)),1,VLOOKUP(P165,VLEPON,2))</f>
        <v>1</v>
      </c>
      <c r="BQ165" s="155">
        <f>T165/MAXA($T$8:$T$463)</f>
        <v>0</v>
      </c>
      <c r="BR165" s="156">
        <f t="shared" si="42"/>
        <v>11</v>
      </c>
      <c r="BS165" s="156">
        <f t="shared" si="43"/>
        <v>11</v>
      </c>
      <c r="BT165" s="157">
        <f t="shared" si="44"/>
        <v>1</v>
      </c>
      <c r="BU165" s="255">
        <f t="shared" si="58"/>
        <v>1</v>
      </c>
      <c r="BV165" s="252">
        <f>IF(ISNA(VLOOKUP((CONCATENATE(U165,V165)),Fréquencess,3,FALSE)),0,VLOOKUP((CONCATENATE(U165,V165)),Fréquencess,3,FALSE))</f>
        <v>1</v>
      </c>
      <c r="BW165" s="247">
        <f t="shared" si="45"/>
        <v>1</v>
      </c>
      <c r="BX165" s="247">
        <f t="shared" si="64"/>
        <v>1</v>
      </c>
      <c r="BY165" s="247">
        <f>IF(ISNA(VLOOKUP(Q165,score_volatilité,2,FALSE)),0,VLOOKUP(Q165,score_volatilité,2,FALSE))</f>
        <v>1</v>
      </c>
      <c r="BZ165" s="247">
        <f>IF(ISNA(VLOOKUP(X165,score_procédé,2,FALSE)),0,VLOOKUP(X165,score_procédé,2,FALSE))</f>
        <v>0.5</v>
      </c>
      <c r="CA165" s="247">
        <f>IF(ISNA(VLOOKUP(Y165,score_protection,2,FALSE)),0,VLOOKUP(Y165,score_protection,2,FALSE))</f>
        <v>1</v>
      </c>
      <c r="CB165" s="252">
        <f t="shared" si="65"/>
        <v>0.5</v>
      </c>
      <c r="CC165" s="154">
        <f>IF(ISNA(VLOOKUP(L165,DANGERARRETE,10,FALSE)),0,VLOOKUP(L165,DANGERARRETE,10,FALSE))</f>
        <v>0</v>
      </c>
      <c r="CD165" s="154">
        <f>IF(ISNA(VLOOKUP(M165,DANGERARRETE,10,FALSE)),0,VLOOKUP(M165,DANGERARRETE,10,FALSE))</f>
        <v>0</v>
      </c>
      <c r="CE165" s="154">
        <f>IF(ISNA(VLOOKUP(N165,DANGERARRETE,10,FALSE)),0,VLOOKUP(N165,DANGERARRETE,10,FALSE))</f>
        <v>0</v>
      </c>
      <c r="CF165" s="154">
        <f>IF(ISNA(VLOOKUP(O165,DANGERARRETE,10,FALSE)),0,VLOOKUP(O165,DANGERARRETE,10,FALSE))</f>
        <v>0</v>
      </c>
      <c r="CG165" s="154">
        <f t="shared" si="66"/>
        <v>0</v>
      </c>
      <c r="CH165" s="296" t="str">
        <f t="shared" si="69"/>
        <v>NON</v>
      </c>
    </row>
    <row r="166" spans="1:86" s="108" customFormat="1" ht="26.5" customHeight="1" x14ac:dyDescent="0.25">
      <c r="A166" s="77">
        <v>116</v>
      </c>
      <c r="B166" s="105"/>
      <c r="C166" s="105"/>
      <c r="D166" s="106"/>
      <c r="E166" s="106"/>
      <c r="F166" s="107"/>
      <c r="G166" s="114" t="s">
        <v>76</v>
      </c>
      <c r="H166" s="114" t="s">
        <v>76</v>
      </c>
      <c r="I166" s="114" t="s">
        <v>76</v>
      </c>
      <c r="J166" s="114" t="s">
        <v>76</v>
      </c>
      <c r="K166" s="114" t="s">
        <v>9</v>
      </c>
      <c r="L166" s="108" t="s">
        <v>8</v>
      </c>
      <c r="M166" s="108" t="s">
        <v>8</v>
      </c>
      <c r="N166" s="108" t="s">
        <v>8</v>
      </c>
      <c r="O166" s="108" t="s">
        <v>8</v>
      </c>
      <c r="P166" s="225" t="s">
        <v>76</v>
      </c>
      <c r="Q166" s="244" t="s">
        <v>34</v>
      </c>
      <c r="R166" s="259" t="s">
        <v>299</v>
      </c>
      <c r="S166" s="265" t="s">
        <v>300</v>
      </c>
      <c r="T166" s="217">
        <v>0</v>
      </c>
      <c r="U166" s="149" t="s">
        <v>58</v>
      </c>
      <c r="V166" s="149" t="s">
        <v>256</v>
      </c>
      <c r="W166" s="150" t="str">
        <f t="shared" si="41"/>
        <v>&lt; 30 mn</v>
      </c>
      <c r="X166" s="151" t="s">
        <v>31</v>
      </c>
      <c r="Y166" s="229" t="s">
        <v>108</v>
      </c>
      <c r="Z166" s="152">
        <f t="shared" si="46"/>
        <v>0</v>
      </c>
      <c r="AA166" s="152">
        <f t="shared" si="47"/>
        <v>0</v>
      </c>
      <c r="AB166" s="152">
        <f t="shared" si="48"/>
        <v>0</v>
      </c>
      <c r="AC166" s="152">
        <f t="shared" si="49"/>
        <v>0</v>
      </c>
      <c r="AD166" s="152">
        <f t="shared" si="50"/>
        <v>0</v>
      </c>
      <c r="AE166" s="152">
        <f t="shared" si="51"/>
        <v>0</v>
      </c>
      <c r="AF166" s="152">
        <f t="shared" si="52"/>
        <v>0</v>
      </c>
      <c r="AG166" s="152">
        <f t="shared" si="53"/>
        <v>0</v>
      </c>
      <c r="AH166" s="152">
        <f t="shared" si="54"/>
        <v>0</v>
      </c>
      <c r="AI166" s="152">
        <f t="shared" si="55"/>
        <v>0</v>
      </c>
      <c r="AJ166" s="152">
        <f t="shared" si="56"/>
        <v>0</v>
      </c>
      <c r="AK166" s="152">
        <f t="shared" si="57"/>
        <v>0</v>
      </c>
      <c r="AL166" s="263">
        <f t="shared" si="72"/>
        <v>0</v>
      </c>
      <c r="AM166" s="263">
        <f t="shared" si="70"/>
        <v>0</v>
      </c>
      <c r="AN166" s="263">
        <f t="shared" si="73"/>
        <v>0</v>
      </c>
      <c r="AO166" s="251">
        <f t="shared" si="71"/>
        <v>0</v>
      </c>
      <c r="AP166" s="153">
        <f t="shared" si="59"/>
        <v>0</v>
      </c>
      <c r="AQ166" s="153" t="str">
        <f t="shared" si="60"/>
        <v>0</v>
      </c>
      <c r="AR166" s="153" t="str">
        <f t="shared" si="67"/>
        <v>0</v>
      </c>
      <c r="AS166" s="153" t="str">
        <f t="shared" si="68"/>
        <v>0</v>
      </c>
      <c r="AT166" s="247">
        <f t="shared" si="61"/>
        <v>1</v>
      </c>
      <c r="AU166" s="247" t="str">
        <f t="shared" si="62"/>
        <v>Faible</v>
      </c>
      <c r="AV166" s="346" t="str">
        <f t="shared" si="63"/>
        <v>NON</v>
      </c>
      <c r="AW166" s="234" t="str">
        <f>IF(CB166&lt;100,"RISQUE MINIME","RISQUE NON FAIBLE")</f>
        <v>RISQUE MINIME</v>
      </c>
      <c r="AX166" s="231" t="str">
        <f>IF(AO166=0,"NON","OUI")</f>
        <v>NON</v>
      </c>
      <c r="AY166" s="351"/>
      <c r="AZ166" s="352" t="s">
        <v>310</v>
      </c>
      <c r="BA166" s="237" t="str">
        <f>IF(AP166=0,"NON","OUI")</f>
        <v>NON</v>
      </c>
      <c r="BB166" s="351"/>
      <c r="BC166" s="351"/>
      <c r="BD166" s="352" t="s">
        <v>310</v>
      </c>
      <c r="BE166" s="237" t="str">
        <f>IF((AQ166+AR166)=3,"YEUX / INGESTION",IF(AQ166="2","YEUX",IF(AR166="1","INGESTION","NON")))</f>
        <v>NON</v>
      </c>
      <c r="BF166" s="351"/>
      <c r="BG166" s="354" t="s">
        <v>310</v>
      </c>
      <c r="BH166" s="154">
        <f>IF(ISNA(VLOOKUP(L166,CMRCLP,4,FALSE)),0,VLOOKUP(L166,CMRCLP,4))</f>
        <v>0</v>
      </c>
      <c r="BI166" s="154">
        <f>IF(ISNA(VLOOKUP(M166,CMRCLP,4,FALSE)),0,VLOOKUP(M166,CMRCLP,4))</f>
        <v>0</v>
      </c>
      <c r="BJ166" s="154">
        <f>IF(ISNA(VLOOKUP(N166,CMRCLP,4,FALSE)),0,VLOOKUP(N166,CMRCLP,4))</f>
        <v>0</v>
      </c>
      <c r="BK166" s="154">
        <f>IF(ISNA(VLOOKUP(O166,CMRCLP,4,FALSE)),0,VLOOKUP(O166,CMRCLP,4))</f>
        <v>0</v>
      </c>
      <c r="BL166" s="154">
        <f>IF(ISNA(VLOOKUP(L166,DANGERCLP,2,FALSE)),1,VLOOKUP(L166,DANGERCLP,2,FALSE))</f>
        <v>1</v>
      </c>
      <c r="BM166" s="154">
        <f>IF(ISNA(VLOOKUP(M166,DANGERCLP,2,FALSE)),1,VLOOKUP(M166,DANGERCLP,2,FALSE))</f>
        <v>1</v>
      </c>
      <c r="BN166" s="154">
        <f>IF(ISNA(VLOOKUP(N166,DANGERCLP,2,FALSE)),1,VLOOKUP(N166,DANGERCLP,2,FALSE))</f>
        <v>1</v>
      </c>
      <c r="BO166" s="154">
        <f>IF(ISNA(VLOOKUP(O166,DANGERCLP,2,FALSE)),1,VLOOKUP(O166,DANGERCLP,2,FALSE))</f>
        <v>1</v>
      </c>
      <c r="BP166" s="154">
        <f>IF(ISNA(VLOOKUP(P166,VLEPON,2)),1,VLOOKUP(P166,VLEPON,2))</f>
        <v>1</v>
      </c>
      <c r="BQ166" s="155">
        <f>T166/MAXA($T$8:$T$463)</f>
        <v>0</v>
      </c>
      <c r="BR166" s="156">
        <f t="shared" si="42"/>
        <v>11</v>
      </c>
      <c r="BS166" s="156">
        <f t="shared" si="43"/>
        <v>11</v>
      </c>
      <c r="BT166" s="157">
        <f t="shared" si="44"/>
        <v>1</v>
      </c>
      <c r="BU166" s="255">
        <f t="shared" si="58"/>
        <v>1</v>
      </c>
      <c r="BV166" s="252">
        <f>IF(ISNA(VLOOKUP((CONCATENATE(U166,V166)),Fréquencess,3,FALSE)),0,VLOOKUP((CONCATENATE(U166,V166)),Fréquencess,3,FALSE))</f>
        <v>1</v>
      </c>
      <c r="BW166" s="247">
        <f t="shared" si="45"/>
        <v>1</v>
      </c>
      <c r="BX166" s="247">
        <f t="shared" si="64"/>
        <v>1</v>
      </c>
      <c r="BY166" s="247">
        <f>IF(ISNA(VLOOKUP(Q166,score_volatilité,2,FALSE)),0,VLOOKUP(Q166,score_volatilité,2,FALSE))</f>
        <v>1</v>
      </c>
      <c r="BZ166" s="247">
        <f>IF(ISNA(VLOOKUP(X166,score_procédé,2,FALSE)),0,VLOOKUP(X166,score_procédé,2,FALSE))</f>
        <v>0.5</v>
      </c>
      <c r="CA166" s="247">
        <f>IF(ISNA(VLOOKUP(Y166,score_protection,2,FALSE)),0,VLOOKUP(Y166,score_protection,2,FALSE))</f>
        <v>1</v>
      </c>
      <c r="CB166" s="252">
        <f t="shared" si="65"/>
        <v>0.5</v>
      </c>
      <c r="CC166" s="154">
        <f>IF(ISNA(VLOOKUP(L166,DANGERARRETE,10,FALSE)),0,VLOOKUP(L166,DANGERARRETE,10,FALSE))</f>
        <v>0</v>
      </c>
      <c r="CD166" s="154">
        <f>IF(ISNA(VLOOKUP(M166,DANGERARRETE,10,FALSE)),0,VLOOKUP(M166,DANGERARRETE,10,FALSE))</f>
        <v>0</v>
      </c>
      <c r="CE166" s="154">
        <f>IF(ISNA(VLOOKUP(N166,DANGERARRETE,10,FALSE)),0,VLOOKUP(N166,DANGERARRETE,10,FALSE))</f>
        <v>0</v>
      </c>
      <c r="CF166" s="154">
        <f>IF(ISNA(VLOOKUP(O166,DANGERARRETE,10,FALSE)),0,VLOOKUP(O166,DANGERARRETE,10,FALSE))</f>
        <v>0</v>
      </c>
      <c r="CG166" s="154">
        <f t="shared" si="66"/>
        <v>0</v>
      </c>
      <c r="CH166" s="296" t="str">
        <f t="shared" si="69"/>
        <v>NON</v>
      </c>
    </row>
    <row r="167" spans="1:86" s="108" customFormat="1" ht="26.5" customHeight="1" x14ac:dyDescent="0.25">
      <c r="A167" s="77">
        <v>116</v>
      </c>
      <c r="B167" s="105"/>
      <c r="C167" s="105"/>
      <c r="D167" s="106"/>
      <c r="E167" s="106"/>
      <c r="F167" s="107"/>
      <c r="G167" s="114" t="s">
        <v>76</v>
      </c>
      <c r="H167" s="114" t="s">
        <v>76</v>
      </c>
      <c r="I167" s="114" t="s">
        <v>76</v>
      </c>
      <c r="J167" s="114" t="s">
        <v>76</v>
      </c>
      <c r="K167" s="114" t="s">
        <v>9</v>
      </c>
      <c r="L167" s="108" t="s">
        <v>8</v>
      </c>
      <c r="M167" s="108" t="s">
        <v>8</v>
      </c>
      <c r="N167" s="108" t="s">
        <v>8</v>
      </c>
      <c r="O167" s="108" t="s">
        <v>8</v>
      </c>
      <c r="P167" s="225" t="s">
        <v>76</v>
      </c>
      <c r="Q167" s="244" t="s">
        <v>34</v>
      </c>
      <c r="R167" s="259" t="s">
        <v>299</v>
      </c>
      <c r="S167" s="265" t="s">
        <v>300</v>
      </c>
      <c r="T167" s="217">
        <v>0</v>
      </c>
      <c r="U167" s="149" t="s">
        <v>58</v>
      </c>
      <c r="V167" s="149" t="s">
        <v>256</v>
      </c>
      <c r="W167" s="150" t="str">
        <f t="shared" si="41"/>
        <v>&lt; 30 mn</v>
      </c>
      <c r="X167" s="151" t="s">
        <v>31</v>
      </c>
      <c r="Y167" s="229" t="s">
        <v>108</v>
      </c>
      <c r="Z167" s="152">
        <f t="shared" si="46"/>
        <v>0</v>
      </c>
      <c r="AA167" s="152">
        <f t="shared" si="47"/>
        <v>0</v>
      </c>
      <c r="AB167" s="152">
        <f t="shared" si="48"/>
        <v>0</v>
      </c>
      <c r="AC167" s="152">
        <f t="shared" si="49"/>
        <v>0</v>
      </c>
      <c r="AD167" s="152">
        <f t="shared" si="50"/>
        <v>0</v>
      </c>
      <c r="AE167" s="152">
        <f t="shared" si="51"/>
        <v>0</v>
      </c>
      <c r="AF167" s="152">
        <f t="shared" si="52"/>
        <v>0</v>
      </c>
      <c r="AG167" s="152">
        <f t="shared" si="53"/>
        <v>0</v>
      </c>
      <c r="AH167" s="152">
        <f t="shared" si="54"/>
        <v>0</v>
      </c>
      <c r="AI167" s="152">
        <f t="shared" si="55"/>
        <v>0</v>
      </c>
      <c r="AJ167" s="152">
        <f t="shared" si="56"/>
        <v>0</v>
      </c>
      <c r="AK167" s="152">
        <f t="shared" si="57"/>
        <v>0</v>
      </c>
      <c r="AL167" s="263">
        <f t="shared" si="72"/>
        <v>0</v>
      </c>
      <c r="AM167" s="263">
        <f t="shared" si="70"/>
        <v>0</v>
      </c>
      <c r="AN167" s="263">
        <f t="shared" si="73"/>
        <v>0</v>
      </c>
      <c r="AO167" s="251">
        <f t="shared" si="71"/>
        <v>0</v>
      </c>
      <c r="AP167" s="153">
        <f t="shared" si="59"/>
        <v>0</v>
      </c>
      <c r="AQ167" s="153" t="str">
        <f t="shared" si="60"/>
        <v>0</v>
      </c>
      <c r="AR167" s="153" t="str">
        <f t="shared" si="67"/>
        <v>0</v>
      </c>
      <c r="AS167" s="153" t="str">
        <f t="shared" si="68"/>
        <v>0</v>
      </c>
      <c r="AT167" s="247">
        <f t="shared" si="61"/>
        <v>1</v>
      </c>
      <c r="AU167" s="247" t="str">
        <f t="shared" si="62"/>
        <v>Faible</v>
      </c>
      <c r="AV167" s="346" t="str">
        <f t="shared" si="63"/>
        <v>NON</v>
      </c>
      <c r="AW167" s="234" t="str">
        <f>IF(CB167&lt;100,"RISQUE MINIME","RISQUE NON FAIBLE")</f>
        <v>RISQUE MINIME</v>
      </c>
      <c r="AX167" s="231" t="str">
        <f>IF(AO167=0,"NON","OUI")</f>
        <v>NON</v>
      </c>
      <c r="AY167" s="351"/>
      <c r="AZ167" s="352" t="s">
        <v>310</v>
      </c>
      <c r="BA167" s="237" t="str">
        <f>IF(AP167=0,"NON","OUI")</f>
        <v>NON</v>
      </c>
      <c r="BB167" s="351"/>
      <c r="BC167" s="351"/>
      <c r="BD167" s="352" t="s">
        <v>310</v>
      </c>
      <c r="BE167" s="237" t="str">
        <f>IF((AQ167+AR167)=3,"YEUX / INGESTION",IF(AQ167="2","YEUX",IF(AR167="1","INGESTION","NON")))</f>
        <v>NON</v>
      </c>
      <c r="BF167" s="351"/>
      <c r="BG167" s="354" t="s">
        <v>310</v>
      </c>
      <c r="BH167" s="154">
        <f>IF(ISNA(VLOOKUP(L167,CMRCLP,4,FALSE)),0,VLOOKUP(L167,CMRCLP,4))</f>
        <v>0</v>
      </c>
      <c r="BI167" s="154">
        <f>IF(ISNA(VLOOKUP(M167,CMRCLP,4,FALSE)),0,VLOOKUP(M167,CMRCLP,4))</f>
        <v>0</v>
      </c>
      <c r="BJ167" s="154">
        <f>IF(ISNA(VLOOKUP(N167,CMRCLP,4,FALSE)),0,VLOOKUP(N167,CMRCLP,4))</f>
        <v>0</v>
      </c>
      <c r="BK167" s="154">
        <f>IF(ISNA(VLOOKUP(O167,CMRCLP,4,FALSE)),0,VLOOKUP(O167,CMRCLP,4))</f>
        <v>0</v>
      </c>
      <c r="BL167" s="154">
        <f>IF(ISNA(VLOOKUP(L167,DANGERCLP,2,FALSE)),1,VLOOKUP(L167,DANGERCLP,2,FALSE))</f>
        <v>1</v>
      </c>
      <c r="BM167" s="154">
        <f>IF(ISNA(VLOOKUP(M167,DANGERCLP,2,FALSE)),1,VLOOKUP(M167,DANGERCLP,2,FALSE))</f>
        <v>1</v>
      </c>
      <c r="BN167" s="154">
        <f>IF(ISNA(VLOOKUP(N167,DANGERCLP,2,FALSE)),1,VLOOKUP(N167,DANGERCLP,2,FALSE))</f>
        <v>1</v>
      </c>
      <c r="BO167" s="154">
        <f>IF(ISNA(VLOOKUP(O167,DANGERCLP,2,FALSE)),1,VLOOKUP(O167,DANGERCLP,2,FALSE))</f>
        <v>1</v>
      </c>
      <c r="BP167" s="154">
        <f>IF(ISNA(VLOOKUP(P167,VLEPON,2)),1,VLOOKUP(P167,VLEPON,2))</f>
        <v>1</v>
      </c>
      <c r="BQ167" s="155">
        <f>T167/MAXA($T$8:$T$463)</f>
        <v>0</v>
      </c>
      <c r="BR167" s="156">
        <f t="shared" si="42"/>
        <v>11</v>
      </c>
      <c r="BS167" s="156">
        <f t="shared" si="43"/>
        <v>11</v>
      </c>
      <c r="BT167" s="157">
        <f t="shared" si="44"/>
        <v>1</v>
      </c>
      <c r="BU167" s="255">
        <f t="shared" si="58"/>
        <v>1</v>
      </c>
      <c r="BV167" s="252">
        <f>IF(ISNA(VLOOKUP((CONCATENATE(U167,V167)),Fréquencess,3,FALSE)),0,VLOOKUP((CONCATENATE(U167,V167)),Fréquencess,3,FALSE))</f>
        <v>1</v>
      </c>
      <c r="BW167" s="247">
        <f t="shared" si="45"/>
        <v>1</v>
      </c>
      <c r="BX167" s="247">
        <f t="shared" si="64"/>
        <v>1</v>
      </c>
      <c r="BY167" s="247">
        <f>IF(ISNA(VLOOKUP(Q167,score_volatilité,2,FALSE)),0,VLOOKUP(Q167,score_volatilité,2,FALSE))</f>
        <v>1</v>
      </c>
      <c r="BZ167" s="247">
        <f>IF(ISNA(VLOOKUP(X167,score_procédé,2,FALSE)),0,VLOOKUP(X167,score_procédé,2,FALSE))</f>
        <v>0.5</v>
      </c>
      <c r="CA167" s="247">
        <f>IF(ISNA(VLOOKUP(Y167,score_protection,2,FALSE)),0,VLOOKUP(Y167,score_protection,2,FALSE))</f>
        <v>1</v>
      </c>
      <c r="CB167" s="252">
        <f t="shared" si="65"/>
        <v>0.5</v>
      </c>
      <c r="CC167" s="154">
        <f>IF(ISNA(VLOOKUP(L167,DANGERARRETE,10,FALSE)),0,VLOOKUP(L167,DANGERARRETE,10,FALSE))</f>
        <v>0</v>
      </c>
      <c r="CD167" s="154">
        <f>IF(ISNA(VLOOKUP(M167,DANGERARRETE,10,FALSE)),0,VLOOKUP(M167,DANGERARRETE,10,FALSE))</f>
        <v>0</v>
      </c>
      <c r="CE167" s="154">
        <f>IF(ISNA(VLOOKUP(N167,DANGERARRETE,10,FALSE)),0,VLOOKUP(N167,DANGERARRETE,10,FALSE))</f>
        <v>0</v>
      </c>
      <c r="CF167" s="154">
        <f>IF(ISNA(VLOOKUP(O167,DANGERARRETE,10,FALSE)),0,VLOOKUP(O167,DANGERARRETE,10,FALSE))</f>
        <v>0</v>
      </c>
      <c r="CG167" s="154">
        <f t="shared" si="66"/>
        <v>0</v>
      </c>
      <c r="CH167" s="296" t="str">
        <f t="shared" si="69"/>
        <v>NON</v>
      </c>
    </row>
    <row r="168" spans="1:86" s="108" customFormat="1" ht="26.5" customHeight="1" x14ac:dyDescent="0.25">
      <c r="A168" s="77">
        <v>116</v>
      </c>
      <c r="B168" s="105"/>
      <c r="C168" s="105"/>
      <c r="D168" s="106"/>
      <c r="E168" s="106"/>
      <c r="F168" s="107"/>
      <c r="G168" s="114" t="s">
        <v>76</v>
      </c>
      <c r="H168" s="114" t="s">
        <v>76</v>
      </c>
      <c r="I168" s="114" t="s">
        <v>76</v>
      </c>
      <c r="J168" s="114" t="s">
        <v>76</v>
      </c>
      <c r="K168" s="114" t="s">
        <v>9</v>
      </c>
      <c r="L168" s="108" t="s">
        <v>8</v>
      </c>
      <c r="M168" s="108" t="s">
        <v>8</v>
      </c>
      <c r="N168" s="108" t="s">
        <v>8</v>
      </c>
      <c r="O168" s="108" t="s">
        <v>8</v>
      </c>
      <c r="P168" s="225" t="s">
        <v>76</v>
      </c>
      <c r="Q168" s="244" t="s">
        <v>34</v>
      </c>
      <c r="R168" s="259" t="s">
        <v>299</v>
      </c>
      <c r="S168" s="265" t="s">
        <v>300</v>
      </c>
      <c r="T168" s="217">
        <v>0</v>
      </c>
      <c r="U168" s="149" t="s">
        <v>58</v>
      </c>
      <c r="V168" s="149" t="s">
        <v>256</v>
      </c>
      <c r="W168" s="150" t="str">
        <f t="shared" si="41"/>
        <v>&lt; 30 mn</v>
      </c>
      <c r="X168" s="151" t="s">
        <v>31</v>
      </c>
      <c r="Y168" s="229" t="s">
        <v>108</v>
      </c>
      <c r="Z168" s="152">
        <f t="shared" si="46"/>
        <v>0</v>
      </c>
      <c r="AA168" s="152">
        <f t="shared" si="47"/>
        <v>0</v>
      </c>
      <c r="AB168" s="152">
        <f t="shared" si="48"/>
        <v>0</v>
      </c>
      <c r="AC168" s="152">
        <f t="shared" si="49"/>
        <v>0</v>
      </c>
      <c r="AD168" s="152">
        <f t="shared" si="50"/>
        <v>0</v>
      </c>
      <c r="AE168" s="152">
        <f t="shared" si="51"/>
        <v>0</v>
      </c>
      <c r="AF168" s="152">
        <f t="shared" si="52"/>
        <v>0</v>
      </c>
      <c r="AG168" s="152">
        <f t="shared" si="53"/>
        <v>0</v>
      </c>
      <c r="AH168" s="152">
        <f t="shared" si="54"/>
        <v>0</v>
      </c>
      <c r="AI168" s="152">
        <f t="shared" si="55"/>
        <v>0</v>
      </c>
      <c r="AJ168" s="152">
        <f t="shared" si="56"/>
        <v>0</v>
      </c>
      <c r="AK168" s="152">
        <f t="shared" si="57"/>
        <v>0</v>
      </c>
      <c r="AL168" s="263">
        <f t="shared" si="72"/>
        <v>0</v>
      </c>
      <c r="AM168" s="263">
        <f t="shared" si="70"/>
        <v>0</v>
      </c>
      <c r="AN168" s="263">
        <f t="shared" si="73"/>
        <v>0</v>
      </c>
      <c r="AO168" s="251">
        <f t="shared" si="71"/>
        <v>0</v>
      </c>
      <c r="AP168" s="153">
        <f t="shared" si="59"/>
        <v>0</v>
      </c>
      <c r="AQ168" s="153" t="str">
        <f t="shared" si="60"/>
        <v>0</v>
      </c>
      <c r="AR168" s="153" t="str">
        <f t="shared" si="67"/>
        <v>0</v>
      </c>
      <c r="AS168" s="153" t="str">
        <f t="shared" si="68"/>
        <v>0</v>
      </c>
      <c r="AT168" s="247">
        <f t="shared" si="61"/>
        <v>1</v>
      </c>
      <c r="AU168" s="247" t="str">
        <f t="shared" si="62"/>
        <v>Faible</v>
      </c>
      <c r="AV168" s="346" t="str">
        <f t="shared" si="63"/>
        <v>NON</v>
      </c>
      <c r="AW168" s="234" t="str">
        <f>IF(CB168&lt;100,"RISQUE MINIME","RISQUE NON FAIBLE")</f>
        <v>RISQUE MINIME</v>
      </c>
      <c r="AX168" s="231" t="str">
        <f>IF(AO168=0,"NON","OUI")</f>
        <v>NON</v>
      </c>
      <c r="AY168" s="351"/>
      <c r="AZ168" s="352" t="s">
        <v>310</v>
      </c>
      <c r="BA168" s="237" t="str">
        <f>IF(AP168=0,"NON","OUI")</f>
        <v>NON</v>
      </c>
      <c r="BB168" s="351"/>
      <c r="BC168" s="351"/>
      <c r="BD168" s="352" t="s">
        <v>310</v>
      </c>
      <c r="BE168" s="237" t="str">
        <f>IF((AQ168+AR168)=3,"YEUX / INGESTION",IF(AQ168="2","YEUX",IF(AR168="1","INGESTION","NON")))</f>
        <v>NON</v>
      </c>
      <c r="BF168" s="351"/>
      <c r="BG168" s="354" t="s">
        <v>310</v>
      </c>
      <c r="BH168" s="154">
        <f>IF(ISNA(VLOOKUP(L168,CMRCLP,4,FALSE)),0,VLOOKUP(L168,CMRCLP,4))</f>
        <v>0</v>
      </c>
      <c r="BI168" s="154">
        <f>IF(ISNA(VLOOKUP(M168,CMRCLP,4,FALSE)),0,VLOOKUP(M168,CMRCLP,4))</f>
        <v>0</v>
      </c>
      <c r="BJ168" s="154">
        <f>IF(ISNA(VLOOKUP(N168,CMRCLP,4,FALSE)),0,VLOOKUP(N168,CMRCLP,4))</f>
        <v>0</v>
      </c>
      <c r="BK168" s="154">
        <f>IF(ISNA(VLOOKUP(O168,CMRCLP,4,FALSE)),0,VLOOKUP(O168,CMRCLP,4))</f>
        <v>0</v>
      </c>
      <c r="BL168" s="154">
        <f>IF(ISNA(VLOOKUP(L168,DANGERCLP,2,FALSE)),1,VLOOKUP(L168,DANGERCLP,2,FALSE))</f>
        <v>1</v>
      </c>
      <c r="BM168" s="154">
        <f>IF(ISNA(VLOOKUP(M168,DANGERCLP,2,FALSE)),1,VLOOKUP(M168,DANGERCLP,2,FALSE))</f>
        <v>1</v>
      </c>
      <c r="BN168" s="154">
        <f>IF(ISNA(VLOOKUP(N168,DANGERCLP,2,FALSE)),1,VLOOKUP(N168,DANGERCLP,2,FALSE))</f>
        <v>1</v>
      </c>
      <c r="BO168" s="154">
        <f>IF(ISNA(VLOOKUP(O168,DANGERCLP,2,FALSE)),1,VLOOKUP(O168,DANGERCLP,2,FALSE))</f>
        <v>1</v>
      </c>
      <c r="BP168" s="154">
        <f>IF(ISNA(VLOOKUP(P168,VLEPON,2)),1,VLOOKUP(P168,VLEPON,2))</f>
        <v>1</v>
      </c>
      <c r="BQ168" s="155">
        <f>T168/MAXA($T$8:$T$463)</f>
        <v>0</v>
      </c>
      <c r="BR168" s="156">
        <f t="shared" si="42"/>
        <v>11</v>
      </c>
      <c r="BS168" s="156">
        <f t="shared" si="43"/>
        <v>11</v>
      </c>
      <c r="BT168" s="157">
        <f t="shared" si="44"/>
        <v>1</v>
      </c>
      <c r="BU168" s="255">
        <f t="shared" si="58"/>
        <v>1</v>
      </c>
      <c r="BV168" s="252">
        <f>IF(ISNA(VLOOKUP((CONCATENATE(U168,V168)),Fréquencess,3,FALSE)),0,VLOOKUP((CONCATENATE(U168,V168)),Fréquencess,3,FALSE))</f>
        <v>1</v>
      </c>
      <c r="BW168" s="247">
        <f t="shared" si="45"/>
        <v>1</v>
      </c>
      <c r="BX168" s="247">
        <f t="shared" si="64"/>
        <v>1</v>
      </c>
      <c r="BY168" s="247">
        <f>IF(ISNA(VLOOKUP(Q168,score_volatilité,2,FALSE)),0,VLOOKUP(Q168,score_volatilité,2,FALSE))</f>
        <v>1</v>
      </c>
      <c r="BZ168" s="247">
        <f>IF(ISNA(VLOOKUP(X168,score_procédé,2,FALSE)),0,VLOOKUP(X168,score_procédé,2,FALSE))</f>
        <v>0.5</v>
      </c>
      <c r="CA168" s="247">
        <f>IF(ISNA(VLOOKUP(Y168,score_protection,2,FALSE)),0,VLOOKUP(Y168,score_protection,2,FALSE))</f>
        <v>1</v>
      </c>
      <c r="CB168" s="252">
        <f t="shared" si="65"/>
        <v>0.5</v>
      </c>
      <c r="CC168" s="154">
        <f>IF(ISNA(VLOOKUP(L168,DANGERARRETE,10,FALSE)),0,VLOOKUP(L168,DANGERARRETE,10,FALSE))</f>
        <v>0</v>
      </c>
      <c r="CD168" s="154">
        <f>IF(ISNA(VLOOKUP(M168,DANGERARRETE,10,FALSE)),0,VLOOKUP(M168,DANGERARRETE,10,FALSE))</f>
        <v>0</v>
      </c>
      <c r="CE168" s="154">
        <f>IF(ISNA(VLOOKUP(N168,DANGERARRETE,10,FALSE)),0,VLOOKUP(N168,DANGERARRETE,10,FALSE))</f>
        <v>0</v>
      </c>
      <c r="CF168" s="154">
        <f>IF(ISNA(VLOOKUP(O168,DANGERARRETE,10,FALSE)),0,VLOOKUP(O168,DANGERARRETE,10,FALSE))</f>
        <v>0</v>
      </c>
      <c r="CG168" s="154">
        <f t="shared" si="66"/>
        <v>0</v>
      </c>
      <c r="CH168" s="296" t="str">
        <f t="shared" si="69"/>
        <v>NON</v>
      </c>
    </row>
    <row r="169" spans="1:86" s="108" customFormat="1" ht="26.5" customHeight="1" x14ac:dyDescent="0.25">
      <c r="A169" s="77">
        <v>116</v>
      </c>
      <c r="B169" s="105"/>
      <c r="C169" s="105"/>
      <c r="D169" s="106"/>
      <c r="E169" s="106"/>
      <c r="F169" s="107"/>
      <c r="G169" s="114" t="s">
        <v>76</v>
      </c>
      <c r="H169" s="114" t="s">
        <v>76</v>
      </c>
      <c r="I169" s="114" t="s">
        <v>76</v>
      </c>
      <c r="J169" s="114" t="s">
        <v>76</v>
      </c>
      <c r="K169" s="114" t="s">
        <v>9</v>
      </c>
      <c r="L169" s="108" t="s">
        <v>8</v>
      </c>
      <c r="M169" s="108" t="s">
        <v>8</v>
      </c>
      <c r="N169" s="108" t="s">
        <v>8</v>
      </c>
      <c r="O169" s="108" t="s">
        <v>8</v>
      </c>
      <c r="P169" s="225" t="s">
        <v>76</v>
      </c>
      <c r="Q169" s="244" t="s">
        <v>34</v>
      </c>
      <c r="R169" s="259" t="s">
        <v>299</v>
      </c>
      <c r="S169" s="265" t="s">
        <v>300</v>
      </c>
      <c r="T169" s="217">
        <v>0</v>
      </c>
      <c r="U169" s="149" t="s">
        <v>58</v>
      </c>
      <c r="V169" s="149" t="s">
        <v>256</v>
      </c>
      <c r="W169" s="150" t="str">
        <f t="shared" si="41"/>
        <v>&lt; 30 mn</v>
      </c>
      <c r="X169" s="151" t="s">
        <v>31</v>
      </c>
      <c r="Y169" s="229" t="s">
        <v>108</v>
      </c>
      <c r="Z169" s="152">
        <f t="shared" si="46"/>
        <v>0</v>
      </c>
      <c r="AA169" s="152">
        <f t="shared" si="47"/>
        <v>0</v>
      </c>
      <c r="AB169" s="152">
        <f t="shared" si="48"/>
        <v>0</v>
      </c>
      <c r="AC169" s="152">
        <f t="shared" si="49"/>
        <v>0</v>
      </c>
      <c r="AD169" s="152">
        <f t="shared" si="50"/>
        <v>0</v>
      </c>
      <c r="AE169" s="152">
        <f t="shared" si="51"/>
        <v>0</v>
      </c>
      <c r="AF169" s="152">
        <f t="shared" si="52"/>
        <v>0</v>
      </c>
      <c r="AG169" s="152">
        <f t="shared" si="53"/>
        <v>0</v>
      </c>
      <c r="AH169" s="152">
        <f t="shared" si="54"/>
        <v>0</v>
      </c>
      <c r="AI169" s="152">
        <f t="shared" si="55"/>
        <v>0</v>
      </c>
      <c r="AJ169" s="152">
        <f t="shared" si="56"/>
        <v>0</v>
      </c>
      <c r="AK169" s="152">
        <f t="shared" si="57"/>
        <v>0</v>
      </c>
      <c r="AL169" s="263">
        <f t="shared" si="72"/>
        <v>0</v>
      </c>
      <c r="AM169" s="263">
        <f t="shared" si="70"/>
        <v>0</v>
      </c>
      <c r="AN169" s="263">
        <f t="shared" si="73"/>
        <v>0</v>
      </c>
      <c r="AO169" s="251">
        <f t="shared" si="71"/>
        <v>0</v>
      </c>
      <c r="AP169" s="153">
        <f t="shared" si="59"/>
        <v>0</v>
      </c>
      <c r="AQ169" s="153" t="str">
        <f t="shared" si="60"/>
        <v>0</v>
      </c>
      <c r="AR169" s="153" t="str">
        <f t="shared" si="67"/>
        <v>0</v>
      </c>
      <c r="AS169" s="153" t="str">
        <f t="shared" si="68"/>
        <v>0</v>
      </c>
      <c r="AT169" s="247">
        <f t="shared" si="61"/>
        <v>1</v>
      </c>
      <c r="AU169" s="247" t="str">
        <f t="shared" si="62"/>
        <v>Faible</v>
      </c>
      <c r="AV169" s="346" t="str">
        <f t="shared" si="63"/>
        <v>NON</v>
      </c>
      <c r="AW169" s="234" t="str">
        <f>IF(CB169&lt;100,"RISQUE MINIME","RISQUE NON FAIBLE")</f>
        <v>RISQUE MINIME</v>
      </c>
      <c r="AX169" s="231" t="str">
        <f>IF(AO169=0,"NON","OUI")</f>
        <v>NON</v>
      </c>
      <c r="AY169" s="351"/>
      <c r="AZ169" s="352" t="s">
        <v>310</v>
      </c>
      <c r="BA169" s="237" t="str">
        <f>IF(AP169=0,"NON","OUI")</f>
        <v>NON</v>
      </c>
      <c r="BB169" s="351"/>
      <c r="BC169" s="351"/>
      <c r="BD169" s="352" t="s">
        <v>310</v>
      </c>
      <c r="BE169" s="237" t="str">
        <f>IF((AQ169+AR169)=3,"YEUX / INGESTION",IF(AQ169="2","YEUX",IF(AR169="1","INGESTION","NON")))</f>
        <v>NON</v>
      </c>
      <c r="BF169" s="351"/>
      <c r="BG169" s="354" t="s">
        <v>310</v>
      </c>
      <c r="BH169" s="154">
        <f>IF(ISNA(VLOOKUP(L169,CMRCLP,4,FALSE)),0,VLOOKUP(L169,CMRCLP,4))</f>
        <v>0</v>
      </c>
      <c r="BI169" s="154">
        <f>IF(ISNA(VLOOKUP(M169,CMRCLP,4,FALSE)),0,VLOOKUP(M169,CMRCLP,4))</f>
        <v>0</v>
      </c>
      <c r="BJ169" s="154">
        <f>IF(ISNA(VLOOKUP(N169,CMRCLP,4,FALSE)),0,VLOOKUP(N169,CMRCLP,4))</f>
        <v>0</v>
      </c>
      <c r="BK169" s="154">
        <f>IF(ISNA(VLOOKUP(O169,CMRCLP,4,FALSE)),0,VLOOKUP(O169,CMRCLP,4))</f>
        <v>0</v>
      </c>
      <c r="BL169" s="154">
        <f>IF(ISNA(VLOOKUP(L169,DANGERCLP,2,FALSE)),1,VLOOKUP(L169,DANGERCLP,2,FALSE))</f>
        <v>1</v>
      </c>
      <c r="BM169" s="154">
        <f>IF(ISNA(VLOOKUP(M169,DANGERCLP,2,FALSE)),1,VLOOKUP(M169,DANGERCLP,2,FALSE))</f>
        <v>1</v>
      </c>
      <c r="BN169" s="154">
        <f>IF(ISNA(VLOOKUP(N169,DANGERCLP,2,FALSE)),1,VLOOKUP(N169,DANGERCLP,2,FALSE))</f>
        <v>1</v>
      </c>
      <c r="BO169" s="154">
        <f>IF(ISNA(VLOOKUP(O169,DANGERCLP,2,FALSE)),1,VLOOKUP(O169,DANGERCLP,2,FALSE))</f>
        <v>1</v>
      </c>
      <c r="BP169" s="154">
        <f>IF(ISNA(VLOOKUP(P169,VLEPON,2)),1,VLOOKUP(P169,VLEPON,2))</f>
        <v>1</v>
      </c>
      <c r="BQ169" s="155">
        <f>T169/MAXA($T$8:$T$463)</f>
        <v>0</v>
      </c>
      <c r="BR169" s="156">
        <f t="shared" si="42"/>
        <v>11</v>
      </c>
      <c r="BS169" s="156">
        <f t="shared" si="43"/>
        <v>11</v>
      </c>
      <c r="BT169" s="157">
        <f t="shared" si="44"/>
        <v>1</v>
      </c>
      <c r="BU169" s="255">
        <f t="shared" si="58"/>
        <v>1</v>
      </c>
      <c r="BV169" s="252">
        <f>IF(ISNA(VLOOKUP((CONCATENATE(U169,V169)),Fréquencess,3,FALSE)),0,VLOOKUP((CONCATENATE(U169,V169)),Fréquencess,3,FALSE))</f>
        <v>1</v>
      </c>
      <c r="BW169" s="247">
        <f t="shared" si="45"/>
        <v>1</v>
      </c>
      <c r="BX169" s="247">
        <f t="shared" si="64"/>
        <v>1</v>
      </c>
      <c r="BY169" s="247">
        <f>IF(ISNA(VLOOKUP(Q169,score_volatilité,2,FALSE)),0,VLOOKUP(Q169,score_volatilité,2,FALSE))</f>
        <v>1</v>
      </c>
      <c r="BZ169" s="247">
        <f>IF(ISNA(VLOOKUP(X169,score_procédé,2,FALSE)),0,VLOOKUP(X169,score_procédé,2,FALSE))</f>
        <v>0.5</v>
      </c>
      <c r="CA169" s="247">
        <f>IF(ISNA(VLOOKUP(Y169,score_protection,2,FALSE)),0,VLOOKUP(Y169,score_protection,2,FALSE))</f>
        <v>1</v>
      </c>
      <c r="CB169" s="252">
        <f t="shared" si="65"/>
        <v>0.5</v>
      </c>
      <c r="CC169" s="154">
        <f>IF(ISNA(VLOOKUP(L169,DANGERARRETE,10,FALSE)),0,VLOOKUP(L169,DANGERARRETE,10,FALSE))</f>
        <v>0</v>
      </c>
      <c r="CD169" s="154">
        <f>IF(ISNA(VLOOKUP(M169,DANGERARRETE,10,FALSE)),0,VLOOKUP(M169,DANGERARRETE,10,FALSE))</f>
        <v>0</v>
      </c>
      <c r="CE169" s="154">
        <f>IF(ISNA(VLOOKUP(N169,DANGERARRETE,10,FALSE)),0,VLOOKUP(N169,DANGERARRETE,10,FALSE))</f>
        <v>0</v>
      </c>
      <c r="CF169" s="154">
        <f>IF(ISNA(VLOOKUP(O169,DANGERARRETE,10,FALSE)),0,VLOOKUP(O169,DANGERARRETE,10,FALSE))</f>
        <v>0</v>
      </c>
      <c r="CG169" s="154">
        <f t="shared" si="66"/>
        <v>0</v>
      </c>
      <c r="CH169" s="296" t="str">
        <f t="shared" si="69"/>
        <v>NON</v>
      </c>
    </row>
    <row r="170" spans="1:86" s="108" customFormat="1" ht="26.5" customHeight="1" x14ac:dyDescent="0.25">
      <c r="A170" s="77">
        <v>116</v>
      </c>
      <c r="B170" s="105"/>
      <c r="C170" s="105"/>
      <c r="D170" s="106"/>
      <c r="E170" s="106"/>
      <c r="F170" s="107"/>
      <c r="G170" s="114" t="s">
        <v>76</v>
      </c>
      <c r="H170" s="114" t="s">
        <v>76</v>
      </c>
      <c r="I170" s="114" t="s">
        <v>76</v>
      </c>
      <c r="J170" s="114" t="s">
        <v>76</v>
      </c>
      <c r="K170" s="114" t="s">
        <v>9</v>
      </c>
      <c r="L170" s="108" t="s">
        <v>8</v>
      </c>
      <c r="M170" s="108" t="s">
        <v>8</v>
      </c>
      <c r="N170" s="108" t="s">
        <v>8</v>
      </c>
      <c r="O170" s="108" t="s">
        <v>8</v>
      </c>
      <c r="P170" s="225" t="s">
        <v>76</v>
      </c>
      <c r="Q170" s="244" t="s">
        <v>34</v>
      </c>
      <c r="R170" s="259" t="s">
        <v>299</v>
      </c>
      <c r="S170" s="265" t="s">
        <v>300</v>
      </c>
      <c r="T170" s="217">
        <v>0</v>
      </c>
      <c r="U170" s="149" t="s">
        <v>58</v>
      </c>
      <c r="V170" s="149" t="s">
        <v>256</v>
      </c>
      <c r="W170" s="150" t="str">
        <f t="shared" si="41"/>
        <v>&lt; 30 mn</v>
      </c>
      <c r="X170" s="151" t="s">
        <v>31</v>
      </c>
      <c r="Y170" s="229" t="s">
        <v>108</v>
      </c>
      <c r="Z170" s="152">
        <f t="shared" si="46"/>
        <v>0</v>
      </c>
      <c r="AA170" s="152">
        <f t="shared" si="47"/>
        <v>0</v>
      </c>
      <c r="AB170" s="152">
        <f t="shared" si="48"/>
        <v>0</v>
      </c>
      <c r="AC170" s="152">
        <f t="shared" si="49"/>
        <v>0</v>
      </c>
      <c r="AD170" s="152">
        <f t="shared" si="50"/>
        <v>0</v>
      </c>
      <c r="AE170" s="152">
        <f t="shared" si="51"/>
        <v>0</v>
      </c>
      <c r="AF170" s="152">
        <f t="shared" si="52"/>
        <v>0</v>
      </c>
      <c r="AG170" s="152">
        <f t="shared" si="53"/>
        <v>0</v>
      </c>
      <c r="AH170" s="152">
        <f t="shared" si="54"/>
        <v>0</v>
      </c>
      <c r="AI170" s="152">
        <f t="shared" si="55"/>
        <v>0</v>
      </c>
      <c r="AJ170" s="152">
        <f t="shared" si="56"/>
        <v>0</v>
      </c>
      <c r="AK170" s="152">
        <f t="shared" si="57"/>
        <v>0</v>
      </c>
      <c r="AL170" s="263">
        <f t="shared" si="72"/>
        <v>0</v>
      </c>
      <c r="AM170" s="263">
        <f t="shared" si="70"/>
        <v>0</v>
      </c>
      <c r="AN170" s="263">
        <f t="shared" si="73"/>
        <v>0</v>
      </c>
      <c r="AO170" s="251">
        <f t="shared" si="71"/>
        <v>0</v>
      </c>
      <c r="AP170" s="153">
        <f t="shared" si="59"/>
        <v>0</v>
      </c>
      <c r="AQ170" s="153" t="str">
        <f t="shared" si="60"/>
        <v>0</v>
      </c>
      <c r="AR170" s="153" t="str">
        <f t="shared" si="67"/>
        <v>0</v>
      </c>
      <c r="AS170" s="153" t="str">
        <f t="shared" si="68"/>
        <v>0</v>
      </c>
      <c r="AT170" s="247">
        <f t="shared" si="61"/>
        <v>1</v>
      </c>
      <c r="AU170" s="247" t="str">
        <f t="shared" si="62"/>
        <v>Faible</v>
      </c>
      <c r="AV170" s="346" t="str">
        <f t="shared" si="63"/>
        <v>NON</v>
      </c>
      <c r="AW170" s="234" t="str">
        <f>IF(CB170&lt;100,"RISQUE MINIME","RISQUE NON FAIBLE")</f>
        <v>RISQUE MINIME</v>
      </c>
      <c r="AX170" s="231" t="str">
        <f>IF(AO170=0,"NON","OUI")</f>
        <v>NON</v>
      </c>
      <c r="AY170" s="351"/>
      <c r="AZ170" s="352" t="s">
        <v>310</v>
      </c>
      <c r="BA170" s="237" t="str">
        <f>IF(AP170=0,"NON","OUI")</f>
        <v>NON</v>
      </c>
      <c r="BB170" s="351"/>
      <c r="BC170" s="351"/>
      <c r="BD170" s="352" t="s">
        <v>310</v>
      </c>
      <c r="BE170" s="237" t="str">
        <f>IF((AQ170+AR170)=3,"YEUX / INGESTION",IF(AQ170="2","YEUX",IF(AR170="1","INGESTION","NON")))</f>
        <v>NON</v>
      </c>
      <c r="BF170" s="351"/>
      <c r="BG170" s="354" t="s">
        <v>310</v>
      </c>
      <c r="BH170" s="154">
        <f>IF(ISNA(VLOOKUP(L170,CMRCLP,4,FALSE)),0,VLOOKUP(L170,CMRCLP,4))</f>
        <v>0</v>
      </c>
      <c r="BI170" s="154">
        <f>IF(ISNA(VLOOKUP(M170,CMRCLP,4,FALSE)),0,VLOOKUP(M170,CMRCLP,4))</f>
        <v>0</v>
      </c>
      <c r="BJ170" s="154">
        <f>IF(ISNA(VLOOKUP(N170,CMRCLP,4,FALSE)),0,VLOOKUP(N170,CMRCLP,4))</f>
        <v>0</v>
      </c>
      <c r="BK170" s="154">
        <f>IF(ISNA(VLOOKUP(O170,CMRCLP,4,FALSE)),0,VLOOKUP(O170,CMRCLP,4))</f>
        <v>0</v>
      </c>
      <c r="BL170" s="154">
        <f>IF(ISNA(VLOOKUP(L170,DANGERCLP,2,FALSE)),1,VLOOKUP(L170,DANGERCLP,2,FALSE))</f>
        <v>1</v>
      </c>
      <c r="BM170" s="154">
        <f>IF(ISNA(VLOOKUP(M170,DANGERCLP,2,FALSE)),1,VLOOKUP(M170,DANGERCLP,2,FALSE))</f>
        <v>1</v>
      </c>
      <c r="BN170" s="154">
        <f>IF(ISNA(VLOOKUP(N170,DANGERCLP,2,FALSE)),1,VLOOKUP(N170,DANGERCLP,2,FALSE))</f>
        <v>1</v>
      </c>
      <c r="BO170" s="154">
        <f>IF(ISNA(VLOOKUP(O170,DANGERCLP,2,FALSE)),1,VLOOKUP(O170,DANGERCLP,2,FALSE))</f>
        <v>1</v>
      </c>
      <c r="BP170" s="154">
        <f>IF(ISNA(VLOOKUP(P170,VLEPON,2)),1,VLOOKUP(P170,VLEPON,2))</f>
        <v>1</v>
      </c>
      <c r="BQ170" s="155">
        <f>T170/MAXA($T$8:$T$463)</f>
        <v>0</v>
      </c>
      <c r="BR170" s="156">
        <f t="shared" si="42"/>
        <v>11</v>
      </c>
      <c r="BS170" s="156">
        <f t="shared" si="43"/>
        <v>11</v>
      </c>
      <c r="BT170" s="157">
        <f t="shared" si="44"/>
        <v>1</v>
      </c>
      <c r="BU170" s="255">
        <f t="shared" si="58"/>
        <v>1</v>
      </c>
      <c r="BV170" s="252">
        <f>IF(ISNA(VLOOKUP((CONCATENATE(U170,V170)),Fréquencess,3,FALSE)),0,VLOOKUP((CONCATENATE(U170,V170)),Fréquencess,3,FALSE))</f>
        <v>1</v>
      </c>
      <c r="BW170" s="247">
        <f t="shared" si="45"/>
        <v>1</v>
      </c>
      <c r="BX170" s="247">
        <f t="shared" si="64"/>
        <v>1</v>
      </c>
      <c r="BY170" s="247">
        <f>IF(ISNA(VLOOKUP(Q170,score_volatilité,2,FALSE)),0,VLOOKUP(Q170,score_volatilité,2,FALSE))</f>
        <v>1</v>
      </c>
      <c r="BZ170" s="247">
        <f>IF(ISNA(VLOOKUP(X170,score_procédé,2,FALSE)),0,VLOOKUP(X170,score_procédé,2,FALSE))</f>
        <v>0.5</v>
      </c>
      <c r="CA170" s="247">
        <f>IF(ISNA(VLOOKUP(Y170,score_protection,2,FALSE)),0,VLOOKUP(Y170,score_protection,2,FALSE))</f>
        <v>1</v>
      </c>
      <c r="CB170" s="252">
        <f t="shared" si="65"/>
        <v>0.5</v>
      </c>
      <c r="CC170" s="154">
        <f>IF(ISNA(VLOOKUP(L170,DANGERARRETE,10,FALSE)),0,VLOOKUP(L170,DANGERARRETE,10,FALSE))</f>
        <v>0</v>
      </c>
      <c r="CD170" s="154">
        <f>IF(ISNA(VLOOKUP(M170,DANGERARRETE,10,FALSE)),0,VLOOKUP(M170,DANGERARRETE,10,FALSE))</f>
        <v>0</v>
      </c>
      <c r="CE170" s="154">
        <f>IF(ISNA(VLOOKUP(N170,DANGERARRETE,10,FALSE)),0,VLOOKUP(N170,DANGERARRETE,10,FALSE))</f>
        <v>0</v>
      </c>
      <c r="CF170" s="154">
        <f>IF(ISNA(VLOOKUP(O170,DANGERARRETE,10,FALSE)),0,VLOOKUP(O170,DANGERARRETE,10,FALSE))</f>
        <v>0</v>
      </c>
      <c r="CG170" s="154">
        <f t="shared" si="66"/>
        <v>0</v>
      </c>
      <c r="CH170" s="296" t="str">
        <f t="shared" si="69"/>
        <v>NON</v>
      </c>
    </row>
    <row r="171" spans="1:86" s="108" customFormat="1" ht="26.5" customHeight="1" x14ac:dyDescent="0.25">
      <c r="A171" s="77">
        <v>116</v>
      </c>
      <c r="B171" s="105"/>
      <c r="C171" s="105"/>
      <c r="D171" s="106"/>
      <c r="E171" s="106"/>
      <c r="F171" s="107"/>
      <c r="G171" s="114" t="s">
        <v>76</v>
      </c>
      <c r="H171" s="114" t="s">
        <v>76</v>
      </c>
      <c r="I171" s="114" t="s">
        <v>76</v>
      </c>
      <c r="J171" s="114" t="s">
        <v>76</v>
      </c>
      <c r="K171" s="114" t="s">
        <v>9</v>
      </c>
      <c r="L171" s="108" t="s">
        <v>8</v>
      </c>
      <c r="M171" s="108" t="s">
        <v>8</v>
      </c>
      <c r="N171" s="108" t="s">
        <v>8</v>
      </c>
      <c r="O171" s="108" t="s">
        <v>8</v>
      </c>
      <c r="P171" s="225" t="s">
        <v>76</v>
      </c>
      <c r="Q171" s="244" t="s">
        <v>34</v>
      </c>
      <c r="R171" s="259" t="s">
        <v>299</v>
      </c>
      <c r="S171" s="265" t="s">
        <v>300</v>
      </c>
      <c r="T171" s="217">
        <v>0</v>
      </c>
      <c r="U171" s="149" t="s">
        <v>58</v>
      </c>
      <c r="V171" s="149" t="s">
        <v>256</v>
      </c>
      <c r="W171" s="150" t="str">
        <f t="shared" si="41"/>
        <v>&lt; 30 mn</v>
      </c>
      <c r="X171" s="151" t="s">
        <v>31</v>
      </c>
      <c r="Y171" s="229" t="s">
        <v>108</v>
      </c>
      <c r="Z171" s="152">
        <f t="shared" si="46"/>
        <v>0</v>
      </c>
      <c r="AA171" s="152">
        <f t="shared" si="47"/>
        <v>0</v>
      </c>
      <c r="AB171" s="152">
        <f t="shared" si="48"/>
        <v>0</v>
      </c>
      <c r="AC171" s="152">
        <f t="shared" si="49"/>
        <v>0</v>
      </c>
      <c r="AD171" s="152">
        <f t="shared" si="50"/>
        <v>0</v>
      </c>
      <c r="AE171" s="152">
        <f t="shared" si="51"/>
        <v>0</v>
      </c>
      <c r="AF171" s="152">
        <f t="shared" si="52"/>
        <v>0</v>
      </c>
      <c r="AG171" s="152">
        <f t="shared" si="53"/>
        <v>0</v>
      </c>
      <c r="AH171" s="152">
        <f t="shared" si="54"/>
        <v>0</v>
      </c>
      <c r="AI171" s="152">
        <f t="shared" si="55"/>
        <v>0</v>
      </c>
      <c r="AJ171" s="152">
        <f t="shared" si="56"/>
        <v>0</v>
      </c>
      <c r="AK171" s="152">
        <f t="shared" si="57"/>
        <v>0</v>
      </c>
      <c r="AL171" s="263">
        <f t="shared" si="72"/>
        <v>0</v>
      </c>
      <c r="AM171" s="263">
        <f t="shared" si="70"/>
        <v>0</v>
      </c>
      <c r="AN171" s="263">
        <f t="shared" si="73"/>
        <v>0</v>
      </c>
      <c r="AO171" s="251">
        <f t="shared" si="71"/>
        <v>0</v>
      </c>
      <c r="AP171" s="153">
        <f t="shared" si="59"/>
        <v>0</v>
      </c>
      <c r="AQ171" s="153" t="str">
        <f t="shared" si="60"/>
        <v>0</v>
      </c>
      <c r="AR171" s="153" t="str">
        <f t="shared" si="67"/>
        <v>0</v>
      </c>
      <c r="AS171" s="153" t="str">
        <f t="shared" si="68"/>
        <v>0</v>
      </c>
      <c r="AT171" s="247">
        <f t="shared" si="61"/>
        <v>1</v>
      </c>
      <c r="AU171" s="247" t="str">
        <f t="shared" si="62"/>
        <v>Faible</v>
      </c>
      <c r="AV171" s="346" t="str">
        <f t="shared" si="63"/>
        <v>NON</v>
      </c>
      <c r="AW171" s="234" t="str">
        <f>IF(CB171&lt;100,"RISQUE MINIME","RISQUE NON FAIBLE")</f>
        <v>RISQUE MINIME</v>
      </c>
      <c r="AX171" s="231" t="str">
        <f>IF(AO171=0,"NON","OUI")</f>
        <v>NON</v>
      </c>
      <c r="AY171" s="351"/>
      <c r="AZ171" s="352" t="s">
        <v>310</v>
      </c>
      <c r="BA171" s="237" t="str">
        <f>IF(AP171=0,"NON","OUI")</f>
        <v>NON</v>
      </c>
      <c r="BB171" s="351"/>
      <c r="BC171" s="351"/>
      <c r="BD171" s="352" t="s">
        <v>310</v>
      </c>
      <c r="BE171" s="237" t="str">
        <f>IF((AQ171+AR171)=3,"YEUX / INGESTION",IF(AQ171="2","YEUX",IF(AR171="1","INGESTION","NON")))</f>
        <v>NON</v>
      </c>
      <c r="BF171" s="351"/>
      <c r="BG171" s="354" t="s">
        <v>310</v>
      </c>
      <c r="BH171" s="154">
        <f>IF(ISNA(VLOOKUP(L171,CMRCLP,4,FALSE)),0,VLOOKUP(L171,CMRCLP,4))</f>
        <v>0</v>
      </c>
      <c r="BI171" s="154">
        <f>IF(ISNA(VLOOKUP(M171,CMRCLP,4,FALSE)),0,VLOOKUP(M171,CMRCLP,4))</f>
        <v>0</v>
      </c>
      <c r="BJ171" s="154">
        <f>IF(ISNA(VLOOKUP(N171,CMRCLP,4,FALSE)),0,VLOOKUP(N171,CMRCLP,4))</f>
        <v>0</v>
      </c>
      <c r="BK171" s="154">
        <f>IF(ISNA(VLOOKUP(O171,CMRCLP,4,FALSE)),0,VLOOKUP(O171,CMRCLP,4))</f>
        <v>0</v>
      </c>
      <c r="BL171" s="154">
        <f>IF(ISNA(VLOOKUP(L171,DANGERCLP,2,FALSE)),1,VLOOKUP(L171,DANGERCLP,2,FALSE))</f>
        <v>1</v>
      </c>
      <c r="BM171" s="154">
        <f>IF(ISNA(VLOOKUP(M171,DANGERCLP,2,FALSE)),1,VLOOKUP(M171,DANGERCLP,2,FALSE))</f>
        <v>1</v>
      </c>
      <c r="BN171" s="154">
        <f>IF(ISNA(VLOOKUP(N171,DANGERCLP,2,FALSE)),1,VLOOKUP(N171,DANGERCLP,2,FALSE))</f>
        <v>1</v>
      </c>
      <c r="BO171" s="154">
        <f>IF(ISNA(VLOOKUP(O171,DANGERCLP,2,FALSE)),1,VLOOKUP(O171,DANGERCLP,2,FALSE))</f>
        <v>1</v>
      </c>
      <c r="BP171" s="154">
        <f>IF(ISNA(VLOOKUP(P171,VLEPON,2)),1,VLOOKUP(P171,VLEPON,2))</f>
        <v>1</v>
      </c>
      <c r="BQ171" s="155">
        <f>T171/MAXA($T$8:$T$463)</f>
        <v>0</v>
      </c>
      <c r="BR171" s="156">
        <f t="shared" si="42"/>
        <v>11</v>
      </c>
      <c r="BS171" s="156">
        <f t="shared" si="43"/>
        <v>11</v>
      </c>
      <c r="BT171" s="157">
        <f t="shared" si="44"/>
        <v>1</v>
      </c>
      <c r="BU171" s="255">
        <f t="shared" si="58"/>
        <v>1</v>
      </c>
      <c r="BV171" s="252">
        <f>IF(ISNA(VLOOKUP((CONCATENATE(U171,V171)),Fréquencess,3,FALSE)),0,VLOOKUP((CONCATENATE(U171,V171)),Fréquencess,3,FALSE))</f>
        <v>1</v>
      </c>
      <c r="BW171" s="247">
        <f t="shared" si="45"/>
        <v>1</v>
      </c>
      <c r="BX171" s="247">
        <f t="shared" si="64"/>
        <v>1</v>
      </c>
      <c r="BY171" s="247">
        <f>IF(ISNA(VLOOKUP(Q171,score_volatilité,2,FALSE)),0,VLOOKUP(Q171,score_volatilité,2,FALSE))</f>
        <v>1</v>
      </c>
      <c r="BZ171" s="247">
        <f>IF(ISNA(VLOOKUP(X171,score_procédé,2,FALSE)),0,VLOOKUP(X171,score_procédé,2,FALSE))</f>
        <v>0.5</v>
      </c>
      <c r="CA171" s="247">
        <f>IF(ISNA(VLOOKUP(Y171,score_protection,2,FALSE)),0,VLOOKUP(Y171,score_protection,2,FALSE))</f>
        <v>1</v>
      </c>
      <c r="CB171" s="252">
        <f t="shared" si="65"/>
        <v>0.5</v>
      </c>
      <c r="CC171" s="154">
        <f>IF(ISNA(VLOOKUP(L171,DANGERARRETE,10,FALSE)),0,VLOOKUP(L171,DANGERARRETE,10,FALSE))</f>
        <v>0</v>
      </c>
      <c r="CD171" s="154">
        <f>IF(ISNA(VLOOKUP(M171,DANGERARRETE,10,FALSE)),0,VLOOKUP(M171,DANGERARRETE,10,FALSE))</f>
        <v>0</v>
      </c>
      <c r="CE171" s="154">
        <f>IF(ISNA(VLOOKUP(N171,DANGERARRETE,10,FALSE)),0,VLOOKUP(N171,DANGERARRETE,10,FALSE))</f>
        <v>0</v>
      </c>
      <c r="CF171" s="154">
        <f>IF(ISNA(VLOOKUP(O171,DANGERARRETE,10,FALSE)),0,VLOOKUP(O171,DANGERARRETE,10,FALSE))</f>
        <v>0</v>
      </c>
      <c r="CG171" s="154">
        <f t="shared" si="66"/>
        <v>0</v>
      </c>
      <c r="CH171" s="296" t="str">
        <f t="shared" si="69"/>
        <v>NON</v>
      </c>
    </row>
    <row r="172" spans="1:86" s="108" customFormat="1" ht="26.5" customHeight="1" x14ac:dyDescent="0.25">
      <c r="A172" s="77">
        <v>116</v>
      </c>
      <c r="B172" s="105"/>
      <c r="C172" s="105"/>
      <c r="D172" s="106"/>
      <c r="E172" s="106"/>
      <c r="F172" s="107"/>
      <c r="G172" s="114" t="s">
        <v>76</v>
      </c>
      <c r="H172" s="114" t="s">
        <v>76</v>
      </c>
      <c r="I172" s="114" t="s">
        <v>76</v>
      </c>
      <c r="J172" s="114" t="s">
        <v>76</v>
      </c>
      <c r="K172" s="114" t="s">
        <v>9</v>
      </c>
      <c r="L172" s="108" t="s">
        <v>8</v>
      </c>
      <c r="M172" s="108" t="s">
        <v>8</v>
      </c>
      <c r="N172" s="108" t="s">
        <v>8</v>
      </c>
      <c r="O172" s="108" t="s">
        <v>8</v>
      </c>
      <c r="P172" s="225" t="s">
        <v>76</v>
      </c>
      <c r="Q172" s="244" t="s">
        <v>34</v>
      </c>
      <c r="R172" s="259" t="s">
        <v>299</v>
      </c>
      <c r="S172" s="265" t="s">
        <v>300</v>
      </c>
      <c r="T172" s="217">
        <v>0</v>
      </c>
      <c r="U172" s="149" t="s">
        <v>58</v>
      </c>
      <c r="V172" s="149" t="s">
        <v>256</v>
      </c>
      <c r="W172" s="150" t="str">
        <f t="shared" si="41"/>
        <v>&lt; 30 mn</v>
      </c>
      <c r="X172" s="151" t="s">
        <v>31</v>
      </c>
      <c r="Y172" s="229" t="s">
        <v>108</v>
      </c>
      <c r="Z172" s="152">
        <f t="shared" si="46"/>
        <v>0</v>
      </c>
      <c r="AA172" s="152">
        <f t="shared" si="47"/>
        <v>0</v>
      </c>
      <c r="AB172" s="152">
        <f t="shared" si="48"/>
        <v>0</v>
      </c>
      <c r="AC172" s="152">
        <f t="shared" si="49"/>
        <v>0</v>
      </c>
      <c r="AD172" s="152">
        <f t="shared" si="50"/>
        <v>0</v>
      </c>
      <c r="AE172" s="152">
        <f t="shared" si="51"/>
        <v>0</v>
      </c>
      <c r="AF172" s="152">
        <f t="shared" si="52"/>
        <v>0</v>
      </c>
      <c r="AG172" s="152">
        <f t="shared" si="53"/>
        <v>0</v>
      </c>
      <c r="AH172" s="152">
        <f t="shared" si="54"/>
        <v>0</v>
      </c>
      <c r="AI172" s="152">
        <f t="shared" si="55"/>
        <v>0</v>
      </c>
      <c r="AJ172" s="152">
        <f t="shared" si="56"/>
        <v>0</v>
      </c>
      <c r="AK172" s="152">
        <f t="shared" si="57"/>
        <v>0</v>
      </c>
      <c r="AL172" s="263">
        <f t="shared" si="72"/>
        <v>0</v>
      </c>
      <c r="AM172" s="263">
        <f t="shared" si="70"/>
        <v>0</v>
      </c>
      <c r="AN172" s="263">
        <f t="shared" si="73"/>
        <v>0</v>
      </c>
      <c r="AO172" s="251">
        <f t="shared" si="71"/>
        <v>0</v>
      </c>
      <c r="AP172" s="153">
        <f t="shared" si="59"/>
        <v>0</v>
      </c>
      <c r="AQ172" s="153" t="str">
        <f t="shared" si="60"/>
        <v>0</v>
      </c>
      <c r="AR172" s="153" t="str">
        <f t="shared" si="67"/>
        <v>0</v>
      </c>
      <c r="AS172" s="153" t="str">
        <f t="shared" si="68"/>
        <v>0</v>
      </c>
      <c r="AT172" s="247">
        <f t="shared" si="61"/>
        <v>1</v>
      </c>
      <c r="AU172" s="247" t="str">
        <f t="shared" si="62"/>
        <v>Faible</v>
      </c>
      <c r="AV172" s="346" t="str">
        <f t="shared" si="63"/>
        <v>NON</v>
      </c>
      <c r="AW172" s="234" t="str">
        <f>IF(CB172&lt;100,"RISQUE MINIME","RISQUE NON FAIBLE")</f>
        <v>RISQUE MINIME</v>
      </c>
      <c r="AX172" s="231" t="str">
        <f>IF(AO172=0,"NON","OUI")</f>
        <v>NON</v>
      </c>
      <c r="AY172" s="351"/>
      <c r="AZ172" s="352" t="s">
        <v>310</v>
      </c>
      <c r="BA172" s="237" t="str">
        <f>IF(AP172=0,"NON","OUI")</f>
        <v>NON</v>
      </c>
      <c r="BB172" s="351"/>
      <c r="BC172" s="351"/>
      <c r="BD172" s="352" t="s">
        <v>310</v>
      </c>
      <c r="BE172" s="237" t="str">
        <f>IF((AQ172+AR172)=3,"YEUX / INGESTION",IF(AQ172="2","YEUX",IF(AR172="1","INGESTION","NON")))</f>
        <v>NON</v>
      </c>
      <c r="BF172" s="351"/>
      <c r="BG172" s="354" t="s">
        <v>310</v>
      </c>
      <c r="BH172" s="154">
        <f>IF(ISNA(VLOOKUP(L172,CMRCLP,4,FALSE)),0,VLOOKUP(L172,CMRCLP,4))</f>
        <v>0</v>
      </c>
      <c r="BI172" s="154">
        <f>IF(ISNA(VLOOKUP(M172,CMRCLP,4,FALSE)),0,VLOOKUP(M172,CMRCLP,4))</f>
        <v>0</v>
      </c>
      <c r="BJ172" s="154">
        <f>IF(ISNA(VLOOKUP(N172,CMRCLP,4,FALSE)),0,VLOOKUP(N172,CMRCLP,4))</f>
        <v>0</v>
      </c>
      <c r="BK172" s="154">
        <f>IF(ISNA(VLOOKUP(O172,CMRCLP,4,FALSE)),0,VLOOKUP(O172,CMRCLP,4))</f>
        <v>0</v>
      </c>
      <c r="BL172" s="154">
        <f>IF(ISNA(VLOOKUP(L172,DANGERCLP,2,FALSE)),1,VLOOKUP(L172,DANGERCLP,2,FALSE))</f>
        <v>1</v>
      </c>
      <c r="BM172" s="154">
        <f>IF(ISNA(VLOOKUP(M172,DANGERCLP,2,FALSE)),1,VLOOKUP(M172,DANGERCLP,2,FALSE))</f>
        <v>1</v>
      </c>
      <c r="BN172" s="154">
        <f>IF(ISNA(VLOOKUP(N172,DANGERCLP,2,FALSE)),1,VLOOKUP(N172,DANGERCLP,2,FALSE))</f>
        <v>1</v>
      </c>
      <c r="BO172" s="154">
        <f>IF(ISNA(VLOOKUP(O172,DANGERCLP,2,FALSE)),1,VLOOKUP(O172,DANGERCLP,2,FALSE))</f>
        <v>1</v>
      </c>
      <c r="BP172" s="154">
        <f>IF(ISNA(VLOOKUP(P172,VLEPON,2)),1,VLOOKUP(P172,VLEPON,2))</f>
        <v>1</v>
      </c>
      <c r="BQ172" s="155">
        <f>T172/MAXA($T$8:$T$463)</f>
        <v>0</v>
      </c>
      <c r="BR172" s="156">
        <f t="shared" si="42"/>
        <v>11</v>
      </c>
      <c r="BS172" s="156">
        <f t="shared" si="43"/>
        <v>11</v>
      </c>
      <c r="BT172" s="157">
        <f t="shared" si="44"/>
        <v>1</v>
      </c>
      <c r="BU172" s="255">
        <f t="shared" si="58"/>
        <v>1</v>
      </c>
      <c r="BV172" s="252">
        <f>IF(ISNA(VLOOKUP((CONCATENATE(U172,V172)),Fréquencess,3,FALSE)),0,VLOOKUP((CONCATENATE(U172,V172)),Fréquencess,3,FALSE))</f>
        <v>1</v>
      </c>
      <c r="BW172" s="247">
        <f t="shared" si="45"/>
        <v>1</v>
      </c>
      <c r="BX172" s="247">
        <f t="shared" si="64"/>
        <v>1</v>
      </c>
      <c r="BY172" s="247">
        <f>IF(ISNA(VLOOKUP(Q172,score_volatilité,2,FALSE)),0,VLOOKUP(Q172,score_volatilité,2,FALSE))</f>
        <v>1</v>
      </c>
      <c r="BZ172" s="247">
        <f>IF(ISNA(VLOOKUP(X172,score_procédé,2,FALSE)),0,VLOOKUP(X172,score_procédé,2,FALSE))</f>
        <v>0.5</v>
      </c>
      <c r="CA172" s="247">
        <f>IF(ISNA(VLOOKUP(Y172,score_protection,2,FALSE)),0,VLOOKUP(Y172,score_protection,2,FALSE))</f>
        <v>1</v>
      </c>
      <c r="CB172" s="252">
        <f t="shared" si="65"/>
        <v>0.5</v>
      </c>
      <c r="CC172" s="154">
        <f>IF(ISNA(VLOOKUP(L172,DANGERARRETE,10,FALSE)),0,VLOOKUP(L172,DANGERARRETE,10,FALSE))</f>
        <v>0</v>
      </c>
      <c r="CD172" s="154">
        <f>IF(ISNA(VLOOKUP(M172,DANGERARRETE,10,FALSE)),0,VLOOKUP(M172,DANGERARRETE,10,FALSE))</f>
        <v>0</v>
      </c>
      <c r="CE172" s="154">
        <f>IF(ISNA(VLOOKUP(N172,DANGERARRETE,10,FALSE)),0,VLOOKUP(N172,DANGERARRETE,10,FALSE))</f>
        <v>0</v>
      </c>
      <c r="CF172" s="154">
        <f>IF(ISNA(VLOOKUP(O172,DANGERARRETE,10,FALSE)),0,VLOOKUP(O172,DANGERARRETE,10,FALSE))</f>
        <v>0</v>
      </c>
      <c r="CG172" s="154">
        <f t="shared" si="66"/>
        <v>0</v>
      </c>
      <c r="CH172" s="296" t="str">
        <f t="shared" si="69"/>
        <v>NON</v>
      </c>
    </row>
    <row r="173" spans="1:86" s="108" customFormat="1" ht="26.5" customHeight="1" x14ac:dyDescent="0.25">
      <c r="A173" s="77">
        <v>116</v>
      </c>
      <c r="B173" s="105"/>
      <c r="C173" s="105"/>
      <c r="D173" s="106"/>
      <c r="E173" s="106"/>
      <c r="F173" s="107"/>
      <c r="G173" s="114" t="s">
        <v>76</v>
      </c>
      <c r="H173" s="114" t="s">
        <v>76</v>
      </c>
      <c r="I173" s="114" t="s">
        <v>76</v>
      </c>
      <c r="J173" s="114" t="s">
        <v>76</v>
      </c>
      <c r="K173" s="114" t="s">
        <v>9</v>
      </c>
      <c r="L173" s="108" t="s">
        <v>8</v>
      </c>
      <c r="M173" s="108" t="s">
        <v>8</v>
      </c>
      <c r="N173" s="108" t="s">
        <v>8</v>
      </c>
      <c r="O173" s="108" t="s">
        <v>8</v>
      </c>
      <c r="P173" s="225" t="s">
        <v>76</v>
      </c>
      <c r="Q173" s="244" t="s">
        <v>34</v>
      </c>
      <c r="R173" s="259" t="s">
        <v>299</v>
      </c>
      <c r="S173" s="265" t="s">
        <v>300</v>
      </c>
      <c r="T173" s="217">
        <v>0</v>
      </c>
      <c r="U173" s="149" t="s">
        <v>58</v>
      </c>
      <c r="V173" s="149" t="s">
        <v>256</v>
      </c>
      <c r="W173" s="150" t="str">
        <f t="shared" si="41"/>
        <v>&lt; 30 mn</v>
      </c>
      <c r="X173" s="151" t="s">
        <v>31</v>
      </c>
      <c r="Y173" s="229" t="s">
        <v>108</v>
      </c>
      <c r="Z173" s="152">
        <f t="shared" si="46"/>
        <v>0</v>
      </c>
      <c r="AA173" s="152">
        <f t="shared" si="47"/>
        <v>0</v>
      </c>
      <c r="AB173" s="152">
        <f t="shared" si="48"/>
        <v>0</v>
      </c>
      <c r="AC173" s="152">
        <f t="shared" si="49"/>
        <v>0</v>
      </c>
      <c r="AD173" s="152">
        <f t="shared" si="50"/>
        <v>0</v>
      </c>
      <c r="AE173" s="152">
        <f t="shared" si="51"/>
        <v>0</v>
      </c>
      <c r="AF173" s="152">
        <f t="shared" si="52"/>
        <v>0</v>
      </c>
      <c r="AG173" s="152">
        <f t="shared" si="53"/>
        <v>0</v>
      </c>
      <c r="AH173" s="152">
        <f t="shared" si="54"/>
        <v>0</v>
      </c>
      <c r="AI173" s="152">
        <f t="shared" si="55"/>
        <v>0</v>
      </c>
      <c r="AJ173" s="152">
        <f t="shared" si="56"/>
        <v>0</v>
      </c>
      <c r="AK173" s="152">
        <f t="shared" si="57"/>
        <v>0</v>
      </c>
      <c r="AL173" s="263">
        <f t="shared" si="72"/>
        <v>0</v>
      </c>
      <c r="AM173" s="263">
        <f t="shared" si="70"/>
        <v>0</v>
      </c>
      <c r="AN173" s="263">
        <f t="shared" si="73"/>
        <v>0</v>
      </c>
      <c r="AO173" s="251">
        <f t="shared" si="71"/>
        <v>0</v>
      </c>
      <c r="AP173" s="153">
        <f t="shared" si="59"/>
        <v>0</v>
      </c>
      <c r="AQ173" s="153" t="str">
        <f t="shared" si="60"/>
        <v>0</v>
      </c>
      <c r="AR173" s="153" t="str">
        <f t="shared" si="67"/>
        <v>0</v>
      </c>
      <c r="AS173" s="153" t="str">
        <f t="shared" si="68"/>
        <v>0</v>
      </c>
      <c r="AT173" s="247">
        <f t="shared" si="61"/>
        <v>1</v>
      </c>
      <c r="AU173" s="247" t="str">
        <f t="shared" si="62"/>
        <v>Faible</v>
      </c>
      <c r="AV173" s="346" t="str">
        <f t="shared" si="63"/>
        <v>NON</v>
      </c>
      <c r="AW173" s="234" t="str">
        <f>IF(CB173&lt;100,"RISQUE MINIME","RISQUE NON FAIBLE")</f>
        <v>RISQUE MINIME</v>
      </c>
      <c r="AX173" s="231" t="str">
        <f>IF(AO173=0,"NON","OUI")</f>
        <v>NON</v>
      </c>
      <c r="AY173" s="351"/>
      <c r="AZ173" s="352" t="s">
        <v>310</v>
      </c>
      <c r="BA173" s="237" t="str">
        <f>IF(AP173=0,"NON","OUI")</f>
        <v>NON</v>
      </c>
      <c r="BB173" s="351"/>
      <c r="BC173" s="351"/>
      <c r="BD173" s="352" t="s">
        <v>310</v>
      </c>
      <c r="BE173" s="237" t="str">
        <f>IF((AQ173+AR173)=3,"YEUX / INGESTION",IF(AQ173="2","YEUX",IF(AR173="1","INGESTION","NON")))</f>
        <v>NON</v>
      </c>
      <c r="BF173" s="351"/>
      <c r="BG173" s="354" t="s">
        <v>310</v>
      </c>
      <c r="BH173" s="154">
        <f>IF(ISNA(VLOOKUP(L173,CMRCLP,4,FALSE)),0,VLOOKUP(L173,CMRCLP,4))</f>
        <v>0</v>
      </c>
      <c r="BI173" s="154">
        <f>IF(ISNA(VLOOKUP(M173,CMRCLP,4,FALSE)),0,VLOOKUP(M173,CMRCLP,4))</f>
        <v>0</v>
      </c>
      <c r="BJ173" s="154">
        <f>IF(ISNA(VLOOKUP(N173,CMRCLP,4,FALSE)),0,VLOOKUP(N173,CMRCLP,4))</f>
        <v>0</v>
      </c>
      <c r="BK173" s="154">
        <f>IF(ISNA(VLOOKUP(O173,CMRCLP,4,FALSE)),0,VLOOKUP(O173,CMRCLP,4))</f>
        <v>0</v>
      </c>
      <c r="BL173" s="154">
        <f>IF(ISNA(VLOOKUP(L173,DANGERCLP,2,FALSE)),1,VLOOKUP(L173,DANGERCLP,2,FALSE))</f>
        <v>1</v>
      </c>
      <c r="BM173" s="154">
        <f>IF(ISNA(VLOOKUP(M173,DANGERCLP,2,FALSE)),1,VLOOKUP(M173,DANGERCLP,2,FALSE))</f>
        <v>1</v>
      </c>
      <c r="BN173" s="154">
        <f>IF(ISNA(VLOOKUP(N173,DANGERCLP,2,FALSE)),1,VLOOKUP(N173,DANGERCLP,2,FALSE))</f>
        <v>1</v>
      </c>
      <c r="BO173" s="154">
        <f>IF(ISNA(VLOOKUP(O173,DANGERCLP,2,FALSE)),1,VLOOKUP(O173,DANGERCLP,2,FALSE))</f>
        <v>1</v>
      </c>
      <c r="BP173" s="154">
        <f>IF(ISNA(VLOOKUP(P173,VLEPON,2)),1,VLOOKUP(P173,VLEPON,2))</f>
        <v>1</v>
      </c>
      <c r="BQ173" s="155">
        <f>T173/MAXA($T$8:$T$463)</f>
        <v>0</v>
      </c>
      <c r="BR173" s="156">
        <f t="shared" si="42"/>
        <v>11</v>
      </c>
      <c r="BS173" s="156">
        <f t="shared" si="43"/>
        <v>11</v>
      </c>
      <c r="BT173" s="157">
        <f t="shared" si="44"/>
        <v>1</v>
      </c>
      <c r="BU173" s="255">
        <f t="shared" si="58"/>
        <v>1</v>
      </c>
      <c r="BV173" s="252">
        <f>IF(ISNA(VLOOKUP((CONCATENATE(U173,V173)),Fréquencess,3,FALSE)),0,VLOOKUP((CONCATENATE(U173,V173)),Fréquencess,3,FALSE))</f>
        <v>1</v>
      </c>
      <c r="BW173" s="247">
        <f t="shared" si="45"/>
        <v>1</v>
      </c>
      <c r="BX173" s="247">
        <f t="shared" si="64"/>
        <v>1</v>
      </c>
      <c r="BY173" s="247">
        <f>IF(ISNA(VLOOKUP(Q173,score_volatilité,2,FALSE)),0,VLOOKUP(Q173,score_volatilité,2,FALSE))</f>
        <v>1</v>
      </c>
      <c r="BZ173" s="247">
        <f>IF(ISNA(VLOOKUP(X173,score_procédé,2,FALSE)),0,VLOOKUP(X173,score_procédé,2,FALSE))</f>
        <v>0.5</v>
      </c>
      <c r="CA173" s="247">
        <f>IF(ISNA(VLOOKUP(Y173,score_protection,2,FALSE)),0,VLOOKUP(Y173,score_protection,2,FALSE))</f>
        <v>1</v>
      </c>
      <c r="CB173" s="252">
        <f t="shared" si="65"/>
        <v>0.5</v>
      </c>
      <c r="CC173" s="154">
        <f>IF(ISNA(VLOOKUP(L173,DANGERARRETE,10,FALSE)),0,VLOOKUP(L173,DANGERARRETE,10,FALSE))</f>
        <v>0</v>
      </c>
      <c r="CD173" s="154">
        <f>IF(ISNA(VLOOKUP(M173,DANGERARRETE,10,FALSE)),0,VLOOKUP(M173,DANGERARRETE,10,FALSE))</f>
        <v>0</v>
      </c>
      <c r="CE173" s="154">
        <f>IF(ISNA(VLOOKUP(N173,DANGERARRETE,10,FALSE)),0,VLOOKUP(N173,DANGERARRETE,10,FALSE))</f>
        <v>0</v>
      </c>
      <c r="CF173" s="154">
        <f>IF(ISNA(VLOOKUP(O173,DANGERARRETE,10,FALSE)),0,VLOOKUP(O173,DANGERARRETE,10,FALSE))</f>
        <v>0</v>
      </c>
      <c r="CG173" s="154">
        <f t="shared" si="66"/>
        <v>0</v>
      </c>
      <c r="CH173" s="296" t="str">
        <f t="shared" si="69"/>
        <v>NON</v>
      </c>
    </row>
    <row r="174" spans="1:86" s="108" customFormat="1" ht="26.5" customHeight="1" x14ac:dyDescent="0.25">
      <c r="A174" s="77">
        <v>116</v>
      </c>
      <c r="B174" s="105"/>
      <c r="C174" s="105"/>
      <c r="D174" s="106"/>
      <c r="E174" s="106"/>
      <c r="F174" s="107"/>
      <c r="G174" s="114" t="s">
        <v>76</v>
      </c>
      <c r="H174" s="114" t="s">
        <v>76</v>
      </c>
      <c r="I174" s="114" t="s">
        <v>76</v>
      </c>
      <c r="J174" s="114" t="s">
        <v>76</v>
      </c>
      <c r="K174" s="114" t="s">
        <v>9</v>
      </c>
      <c r="L174" s="108" t="s">
        <v>8</v>
      </c>
      <c r="M174" s="108" t="s">
        <v>8</v>
      </c>
      <c r="N174" s="108" t="s">
        <v>8</v>
      </c>
      <c r="O174" s="108" t="s">
        <v>8</v>
      </c>
      <c r="P174" s="225" t="s">
        <v>76</v>
      </c>
      <c r="Q174" s="244" t="s">
        <v>34</v>
      </c>
      <c r="R174" s="259" t="s">
        <v>299</v>
      </c>
      <c r="S174" s="265" t="s">
        <v>300</v>
      </c>
      <c r="T174" s="217">
        <v>0</v>
      </c>
      <c r="U174" s="149" t="s">
        <v>58</v>
      </c>
      <c r="V174" s="149" t="s">
        <v>256</v>
      </c>
      <c r="W174" s="150" t="str">
        <f t="shared" ref="W174:W237" si="111">IF(ISNA(VLOOKUP((CONCATENATE(U174,V174)),Fréquencess,2,FALSE)),0,VLOOKUP((CONCATENATE(U174,V174)),Fréquencess,2,FALSE))</f>
        <v>&lt; 30 mn</v>
      </c>
      <c r="X174" s="151" t="s">
        <v>31</v>
      </c>
      <c r="Y174" s="229" t="s">
        <v>108</v>
      </c>
      <c r="Z174" s="152">
        <f t="shared" si="46"/>
        <v>0</v>
      </c>
      <c r="AA174" s="152">
        <f t="shared" si="47"/>
        <v>0</v>
      </c>
      <c r="AB174" s="152">
        <f t="shared" si="48"/>
        <v>0</v>
      </c>
      <c r="AC174" s="152">
        <f t="shared" si="49"/>
        <v>0</v>
      </c>
      <c r="AD174" s="152">
        <f t="shared" si="50"/>
        <v>0</v>
      </c>
      <c r="AE174" s="152">
        <f t="shared" si="51"/>
        <v>0</v>
      </c>
      <c r="AF174" s="152">
        <f t="shared" si="52"/>
        <v>0</v>
      </c>
      <c r="AG174" s="152">
        <f t="shared" si="53"/>
        <v>0</v>
      </c>
      <c r="AH174" s="152">
        <f t="shared" si="54"/>
        <v>0</v>
      </c>
      <c r="AI174" s="152">
        <f t="shared" si="55"/>
        <v>0</v>
      </c>
      <c r="AJ174" s="152">
        <f t="shared" si="56"/>
        <v>0</v>
      </c>
      <c r="AK174" s="152">
        <f t="shared" si="57"/>
        <v>0</v>
      </c>
      <c r="AL174" s="263">
        <f t="shared" si="72"/>
        <v>0</v>
      </c>
      <c r="AM174" s="263">
        <f t="shared" si="70"/>
        <v>0</v>
      </c>
      <c r="AN174" s="263">
        <f t="shared" si="73"/>
        <v>0</v>
      </c>
      <c r="AO174" s="251">
        <f t="shared" si="71"/>
        <v>0</v>
      </c>
      <c r="AP174" s="153">
        <f t="shared" si="59"/>
        <v>0</v>
      </c>
      <c r="AQ174" s="153" t="str">
        <f t="shared" si="60"/>
        <v>0</v>
      </c>
      <c r="AR174" s="153" t="str">
        <f t="shared" si="67"/>
        <v>0</v>
      </c>
      <c r="AS174" s="153" t="str">
        <f t="shared" si="68"/>
        <v>0</v>
      </c>
      <c r="AT174" s="247">
        <f t="shared" si="61"/>
        <v>1</v>
      </c>
      <c r="AU174" s="247" t="str">
        <f t="shared" si="62"/>
        <v>Faible</v>
      </c>
      <c r="AV174" s="346" t="str">
        <f t="shared" si="63"/>
        <v>NON</v>
      </c>
      <c r="AW174" s="234" t="str">
        <f>IF(CB174&lt;100,"RISQUE MINIME","RISQUE NON FAIBLE")</f>
        <v>RISQUE MINIME</v>
      </c>
      <c r="AX174" s="231" t="str">
        <f>IF(AO174=0,"NON","OUI")</f>
        <v>NON</v>
      </c>
      <c r="AY174" s="351"/>
      <c r="AZ174" s="352" t="s">
        <v>310</v>
      </c>
      <c r="BA174" s="237" t="str">
        <f>IF(AP174=0,"NON","OUI")</f>
        <v>NON</v>
      </c>
      <c r="BB174" s="351"/>
      <c r="BC174" s="351"/>
      <c r="BD174" s="352" t="s">
        <v>310</v>
      </c>
      <c r="BE174" s="237" t="str">
        <f>IF((AQ174+AR174)=3,"YEUX / INGESTION",IF(AQ174="2","YEUX",IF(AR174="1","INGESTION","NON")))</f>
        <v>NON</v>
      </c>
      <c r="BF174" s="351"/>
      <c r="BG174" s="354" t="s">
        <v>310</v>
      </c>
      <c r="BH174" s="154">
        <f>IF(ISNA(VLOOKUP(L174,CMRCLP,4,FALSE)),0,VLOOKUP(L174,CMRCLP,4))</f>
        <v>0</v>
      </c>
      <c r="BI174" s="154">
        <f>IF(ISNA(VLOOKUP(M174,CMRCLP,4,FALSE)),0,VLOOKUP(M174,CMRCLP,4))</f>
        <v>0</v>
      </c>
      <c r="BJ174" s="154">
        <f>IF(ISNA(VLOOKUP(N174,CMRCLP,4,FALSE)),0,VLOOKUP(N174,CMRCLP,4))</f>
        <v>0</v>
      </c>
      <c r="BK174" s="154">
        <f>IF(ISNA(VLOOKUP(O174,CMRCLP,4,FALSE)),0,VLOOKUP(O174,CMRCLP,4))</f>
        <v>0</v>
      </c>
      <c r="BL174" s="154">
        <f>IF(ISNA(VLOOKUP(L174,DANGERCLP,2,FALSE)),1,VLOOKUP(L174,DANGERCLP,2,FALSE))</f>
        <v>1</v>
      </c>
      <c r="BM174" s="154">
        <f>IF(ISNA(VLOOKUP(M174,DANGERCLP,2,FALSE)),1,VLOOKUP(M174,DANGERCLP,2,FALSE))</f>
        <v>1</v>
      </c>
      <c r="BN174" s="154">
        <f>IF(ISNA(VLOOKUP(N174,DANGERCLP,2,FALSE)),1,VLOOKUP(N174,DANGERCLP,2,FALSE))</f>
        <v>1</v>
      </c>
      <c r="BO174" s="154">
        <f>IF(ISNA(VLOOKUP(O174,DANGERCLP,2,FALSE)),1,VLOOKUP(O174,DANGERCLP,2,FALSE))</f>
        <v>1</v>
      </c>
      <c r="BP174" s="154">
        <f>IF(ISNA(VLOOKUP(P174,VLEPON,2)),1,VLOOKUP(P174,VLEPON,2))</f>
        <v>1</v>
      </c>
      <c r="BQ174" s="155">
        <f>T174/MAXA($T$8:$T$463)</f>
        <v>0</v>
      </c>
      <c r="BR174" s="156">
        <f t="shared" ref="BR174:BR237" si="112">BT174*10+BV174</f>
        <v>11</v>
      </c>
      <c r="BS174" s="156">
        <f t="shared" ref="BS174:BS237" si="113">BW174*10+BU174</f>
        <v>11</v>
      </c>
      <c r="BT174" s="157">
        <f t="shared" ref="BT174:BT237" si="114">IF(BQ174&gt;0.33,5,(IF(BQ174&gt;0.12,4,IF(BQ174&gt;0.05,3,IF(BQ174&gt;0.01001,2,1)))))</f>
        <v>1</v>
      </c>
      <c r="BU174" s="255">
        <f t="shared" si="58"/>
        <v>1</v>
      </c>
      <c r="BV174" s="252">
        <f>IF(ISNA(VLOOKUP((CONCATENATE(U174,V174)),Fréquencess,3,FALSE)),0,VLOOKUP((CONCATENATE(U174,V174)),Fréquencess,3,FALSE))</f>
        <v>1</v>
      </c>
      <c r="BW174" s="247">
        <f t="shared" ref="BW174:BW237" si="115">IF(ISNA(VLOOKUP(BR174,Exposition,2,FALSE)),0,VLOOKUP(BR174,Exposition,2,FALSE))</f>
        <v>1</v>
      </c>
      <c r="BX174" s="247">
        <f t="shared" si="64"/>
        <v>1</v>
      </c>
      <c r="BY174" s="247">
        <f>IF(ISNA(VLOOKUP(Q174,score_volatilité,2,FALSE)),0,VLOOKUP(Q174,score_volatilité,2,FALSE))</f>
        <v>1</v>
      </c>
      <c r="BZ174" s="247">
        <f>IF(ISNA(VLOOKUP(X174,score_procédé,2,FALSE)),0,VLOOKUP(X174,score_procédé,2,FALSE))</f>
        <v>0.5</v>
      </c>
      <c r="CA174" s="247">
        <f>IF(ISNA(VLOOKUP(Y174,score_protection,2,FALSE)),0,VLOOKUP(Y174,score_protection,2,FALSE))</f>
        <v>1</v>
      </c>
      <c r="CB174" s="252">
        <f t="shared" si="65"/>
        <v>0.5</v>
      </c>
      <c r="CC174" s="154">
        <f>IF(ISNA(VLOOKUP(L174,DANGERARRETE,10,FALSE)),0,VLOOKUP(L174,DANGERARRETE,10,FALSE))</f>
        <v>0</v>
      </c>
      <c r="CD174" s="154">
        <f>IF(ISNA(VLOOKUP(M174,DANGERARRETE,10,FALSE)),0,VLOOKUP(M174,DANGERARRETE,10,FALSE))</f>
        <v>0</v>
      </c>
      <c r="CE174" s="154">
        <f>IF(ISNA(VLOOKUP(N174,DANGERARRETE,10,FALSE)),0,VLOOKUP(N174,DANGERARRETE,10,FALSE))</f>
        <v>0</v>
      </c>
      <c r="CF174" s="154">
        <f>IF(ISNA(VLOOKUP(O174,DANGERARRETE,10,FALSE)),0,VLOOKUP(O174,DANGERARRETE,10,FALSE))</f>
        <v>0</v>
      </c>
      <c r="CG174" s="154">
        <f t="shared" si="66"/>
        <v>0</v>
      </c>
      <c r="CH174" s="296" t="str">
        <f t="shared" si="69"/>
        <v>NON</v>
      </c>
    </row>
    <row r="175" spans="1:86" s="108" customFormat="1" ht="26.5" customHeight="1" x14ac:dyDescent="0.25">
      <c r="A175" s="77">
        <v>116</v>
      </c>
      <c r="B175" s="105"/>
      <c r="C175" s="105"/>
      <c r="D175" s="106"/>
      <c r="E175" s="106"/>
      <c r="F175" s="107"/>
      <c r="G175" s="114" t="s">
        <v>76</v>
      </c>
      <c r="H175" s="114" t="s">
        <v>76</v>
      </c>
      <c r="I175" s="114" t="s">
        <v>76</v>
      </c>
      <c r="J175" s="114" t="s">
        <v>76</v>
      </c>
      <c r="K175" s="114" t="s">
        <v>9</v>
      </c>
      <c r="L175" s="108" t="s">
        <v>8</v>
      </c>
      <c r="M175" s="108" t="s">
        <v>8</v>
      </c>
      <c r="N175" s="108" t="s">
        <v>8</v>
      </c>
      <c r="O175" s="108" t="s">
        <v>8</v>
      </c>
      <c r="P175" s="225" t="s">
        <v>76</v>
      </c>
      <c r="Q175" s="244" t="s">
        <v>34</v>
      </c>
      <c r="R175" s="259" t="s">
        <v>299</v>
      </c>
      <c r="S175" s="265" t="s">
        <v>300</v>
      </c>
      <c r="T175" s="217">
        <v>0</v>
      </c>
      <c r="U175" s="149" t="s">
        <v>58</v>
      </c>
      <c r="V175" s="149" t="s">
        <v>256</v>
      </c>
      <c r="W175" s="150" t="str">
        <f t="shared" si="111"/>
        <v>&lt; 30 mn</v>
      </c>
      <c r="X175" s="151" t="s">
        <v>31</v>
      </c>
      <c r="Y175" s="229" t="s">
        <v>108</v>
      </c>
      <c r="Z175" s="152">
        <f t="shared" si="46"/>
        <v>0</v>
      </c>
      <c r="AA175" s="152">
        <f t="shared" si="47"/>
        <v>0</v>
      </c>
      <c r="AB175" s="152">
        <f t="shared" si="48"/>
        <v>0</v>
      </c>
      <c r="AC175" s="152">
        <f t="shared" si="49"/>
        <v>0</v>
      </c>
      <c r="AD175" s="152">
        <f t="shared" si="50"/>
        <v>0</v>
      </c>
      <c r="AE175" s="152">
        <f t="shared" si="51"/>
        <v>0</v>
      </c>
      <c r="AF175" s="152">
        <f t="shared" si="52"/>
        <v>0</v>
      </c>
      <c r="AG175" s="152">
        <f t="shared" si="53"/>
        <v>0</v>
      </c>
      <c r="AH175" s="152">
        <f t="shared" si="54"/>
        <v>0</v>
      </c>
      <c r="AI175" s="152">
        <f t="shared" si="55"/>
        <v>0</v>
      </c>
      <c r="AJ175" s="152">
        <f t="shared" si="56"/>
        <v>0</v>
      </c>
      <c r="AK175" s="152">
        <f t="shared" si="57"/>
        <v>0</v>
      </c>
      <c r="AL175" s="263">
        <f t="shared" si="72"/>
        <v>0</v>
      </c>
      <c r="AM175" s="263">
        <f t="shared" si="70"/>
        <v>0</v>
      </c>
      <c r="AN175" s="263">
        <f t="shared" si="73"/>
        <v>0</v>
      </c>
      <c r="AO175" s="251">
        <f t="shared" si="71"/>
        <v>0</v>
      </c>
      <c r="AP175" s="153">
        <f t="shared" si="59"/>
        <v>0</v>
      </c>
      <c r="AQ175" s="153" t="str">
        <f t="shared" si="60"/>
        <v>0</v>
      </c>
      <c r="AR175" s="153" t="str">
        <f t="shared" si="67"/>
        <v>0</v>
      </c>
      <c r="AS175" s="153" t="str">
        <f t="shared" si="68"/>
        <v>0</v>
      </c>
      <c r="AT175" s="247">
        <f t="shared" si="61"/>
        <v>1</v>
      </c>
      <c r="AU175" s="247" t="str">
        <f t="shared" si="62"/>
        <v>Faible</v>
      </c>
      <c r="AV175" s="346" t="str">
        <f t="shared" si="63"/>
        <v>NON</v>
      </c>
      <c r="AW175" s="234" t="str">
        <f>IF(CB175&lt;100,"RISQUE MINIME","RISQUE NON FAIBLE")</f>
        <v>RISQUE MINIME</v>
      </c>
      <c r="AX175" s="231" t="str">
        <f>IF(AO175=0,"NON","OUI")</f>
        <v>NON</v>
      </c>
      <c r="AY175" s="351"/>
      <c r="AZ175" s="352" t="s">
        <v>310</v>
      </c>
      <c r="BA175" s="237" t="str">
        <f>IF(AP175=0,"NON","OUI")</f>
        <v>NON</v>
      </c>
      <c r="BB175" s="351"/>
      <c r="BC175" s="351"/>
      <c r="BD175" s="352" t="s">
        <v>310</v>
      </c>
      <c r="BE175" s="237" t="str">
        <f>IF((AQ175+AR175)=3,"YEUX / INGESTION",IF(AQ175="2","YEUX",IF(AR175="1","INGESTION","NON")))</f>
        <v>NON</v>
      </c>
      <c r="BF175" s="351"/>
      <c r="BG175" s="354" t="s">
        <v>310</v>
      </c>
      <c r="BH175" s="154">
        <f>IF(ISNA(VLOOKUP(L175,CMRCLP,4,FALSE)),0,VLOOKUP(L175,CMRCLP,4))</f>
        <v>0</v>
      </c>
      <c r="BI175" s="154">
        <f>IF(ISNA(VLOOKUP(M175,CMRCLP,4,FALSE)),0,VLOOKUP(M175,CMRCLP,4))</f>
        <v>0</v>
      </c>
      <c r="BJ175" s="154">
        <f>IF(ISNA(VLOOKUP(N175,CMRCLP,4,FALSE)),0,VLOOKUP(N175,CMRCLP,4))</f>
        <v>0</v>
      </c>
      <c r="BK175" s="154">
        <f>IF(ISNA(VLOOKUP(O175,CMRCLP,4,FALSE)),0,VLOOKUP(O175,CMRCLP,4))</f>
        <v>0</v>
      </c>
      <c r="BL175" s="154">
        <f>IF(ISNA(VLOOKUP(L175,DANGERCLP,2,FALSE)),1,VLOOKUP(L175,DANGERCLP,2,FALSE))</f>
        <v>1</v>
      </c>
      <c r="BM175" s="154">
        <f>IF(ISNA(VLOOKUP(M175,DANGERCLP,2,FALSE)),1,VLOOKUP(M175,DANGERCLP,2,FALSE))</f>
        <v>1</v>
      </c>
      <c r="BN175" s="154">
        <f>IF(ISNA(VLOOKUP(N175,DANGERCLP,2,FALSE)),1,VLOOKUP(N175,DANGERCLP,2,FALSE))</f>
        <v>1</v>
      </c>
      <c r="BO175" s="154">
        <f>IF(ISNA(VLOOKUP(O175,DANGERCLP,2,FALSE)),1,VLOOKUP(O175,DANGERCLP,2,FALSE))</f>
        <v>1</v>
      </c>
      <c r="BP175" s="154">
        <f>IF(ISNA(VLOOKUP(P175,VLEPON,2)),1,VLOOKUP(P175,VLEPON,2))</f>
        <v>1</v>
      </c>
      <c r="BQ175" s="155">
        <f>T175/MAXA($T$8:$T$463)</f>
        <v>0</v>
      </c>
      <c r="BR175" s="156">
        <f t="shared" si="112"/>
        <v>11</v>
      </c>
      <c r="BS175" s="156">
        <f t="shared" si="113"/>
        <v>11</v>
      </c>
      <c r="BT175" s="157">
        <f t="shared" si="114"/>
        <v>1</v>
      </c>
      <c r="BU175" s="255">
        <f t="shared" si="58"/>
        <v>1</v>
      </c>
      <c r="BV175" s="252">
        <f>IF(ISNA(VLOOKUP((CONCATENATE(U175,V175)),Fréquencess,3,FALSE)),0,VLOOKUP((CONCATENATE(U175,V175)),Fréquencess,3,FALSE))</f>
        <v>1</v>
      </c>
      <c r="BW175" s="247">
        <f t="shared" si="115"/>
        <v>1</v>
      </c>
      <c r="BX175" s="247">
        <f t="shared" si="64"/>
        <v>1</v>
      </c>
      <c r="BY175" s="247">
        <f>IF(ISNA(VLOOKUP(Q175,score_volatilité,2,FALSE)),0,VLOOKUP(Q175,score_volatilité,2,FALSE))</f>
        <v>1</v>
      </c>
      <c r="BZ175" s="247">
        <f>IF(ISNA(VLOOKUP(X175,score_procédé,2,FALSE)),0,VLOOKUP(X175,score_procédé,2,FALSE))</f>
        <v>0.5</v>
      </c>
      <c r="CA175" s="247">
        <f>IF(ISNA(VLOOKUP(Y175,score_protection,2,FALSE)),0,VLOOKUP(Y175,score_protection,2,FALSE))</f>
        <v>1</v>
      </c>
      <c r="CB175" s="252">
        <f t="shared" si="65"/>
        <v>0.5</v>
      </c>
      <c r="CC175" s="154">
        <f>IF(ISNA(VLOOKUP(L175,DANGERARRETE,10,FALSE)),0,VLOOKUP(L175,DANGERARRETE,10,FALSE))</f>
        <v>0</v>
      </c>
      <c r="CD175" s="154">
        <f>IF(ISNA(VLOOKUP(M175,DANGERARRETE,10,FALSE)),0,VLOOKUP(M175,DANGERARRETE,10,FALSE))</f>
        <v>0</v>
      </c>
      <c r="CE175" s="154">
        <f>IF(ISNA(VLOOKUP(N175,DANGERARRETE,10,FALSE)),0,VLOOKUP(N175,DANGERARRETE,10,FALSE))</f>
        <v>0</v>
      </c>
      <c r="CF175" s="154">
        <f>IF(ISNA(VLOOKUP(O175,DANGERARRETE,10,FALSE)),0,VLOOKUP(O175,DANGERARRETE,10,FALSE))</f>
        <v>0</v>
      </c>
      <c r="CG175" s="154">
        <f t="shared" si="66"/>
        <v>0</v>
      </c>
      <c r="CH175" s="296" t="str">
        <f t="shared" si="69"/>
        <v>NON</v>
      </c>
    </row>
    <row r="176" spans="1:86" s="108" customFormat="1" ht="26.5" customHeight="1" x14ac:dyDescent="0.25">
      <c r="A176" s="77">
        <v>116</v>
      </c>
      <c r="B176" s="105"/>
      <c r="C176" s="105"/>
      <c r="D176" s="106"/>
      <c r="E176" s="106"/>
      <c r="F176" s="107"/>
      <c r="G176" s="114" t="s">
        <v>76</v>
      </c>
      <c r="H176" s="114" t="s">
        <v>76</v>
      </c>
      <c r="I176" s="114" t="s">
        <v>76</v>
      </c>
      <c r="J176" s="114" t="s">
        <v>76</v>
      </c>
      <c r="K176" s="114" t="s">
        <v>9</v>
      </c>
      <c r="L176" s="108" t="s">
        <v>8</v>
      </c>
      <c r="M176" s="108" t="s">
        <v>8</v>
      </c>
      <c r="N176" s="108" t="s">
        <v>8</v>
      </c>
      <c r="O176" s="108" t="s">
        <v>8</v>
      </c>
      <c r="P176" s="225" t="s">
        <v>76</v>
      </c>
      <c r="Q176" s="244" t="s">
        <v>34</v>
      </c>
      <c r="R176" s="259" t="s">
        <v>299</v>
      </c>
      <c r="S176" s="265" t="s">
        <v>300</v>
      </c>
      <c r="T176" s="217">
        <v>0</v>
      </c>
      <c r="U176" s="149" t="s">
        <v>58</v>
      </c>
      <c r="V176" s="149" t="s">
        <v>256</v>
      </c>
      <c r="W176" s="150" t="str">
        <f t="shared" si="111"/>
        <v>&lt; 30 mn</v>
      </c>
      <c r="X176" s="151" t="s">
        <v>31</v>
      </c>
      <c r="Y176" s="229" t="s">
        <v>108</v>
      </c>
      <c r="Z176" s="152">
        <f t="shared" si="46"/>
        <v>0</v>
      </c>
      <c r="AA176" s="152">
        <f t="shared" si="47"/>
        <v>0</v>
      </c>
      <c r="AB176" s="152">
        <f t="shared" si="48"/>
        <v>0</v>
      </c>
      <c r="AC176" s="152">
        <f t="shared" si="49"/>
        <v>0</v>
      </c>
      <c r="AD176" s="152">
        <f t="shared" si="50"/>
        <v>0</v>
      </c>
      <c r="AE176" s="152">
        <f t="shared" si="51"/>
        <v>0</v>
      </c>
      <c r="AF176" s="152">
        <f t="shared" si="52"/>
        <v>0</v>
      </c>
      <c r="AG176" s="152">
        <f t="shared" si="53"/>
        <v>0</v>
      </c>
      <c r="AH176" s="152">
        <f t="shared" si="54"/>
        <v>0</v>
      </c>
      <c r="AI176" s="152">
        <f t="shared" si="55"/>
        <v>0</v>
      </c>
      <c r="AJ176" s="152">
        <f t="shared" si="56"/>
        <v>0</v>
      </c>
      <c r="AK176" s="152">
        <f t="shared" si="57"/>
        <v>0</v>
      </c>
      <c r="AL176" s="263">
        <f t="shared" si="72"/>
        <v>0</v>
      </c>
      <c r="AM176" s="263">
        <f t="shared" si="70"/>
        <v>0</v>
      </c>
      <c r="AN176" s="263">
        <f t="shared" si="73"/>
        <v>0</v>
      </c>
      <c r="AO176" s="251">
        <f t="shared" si="71"/>
        <v>0</v>
      </c>
      <c r="AP176" s="153">
        <f t="shared" si="59"/>
        <v>0</v>
      </c>
      <c r="AQ176" s="153" t="str">
        <f t="shared" si="60"/>
        <v>0</v>
      </c>
      <c r="AR176" s="153" t="str">
        <f t="shared" si="67"/>
        <v>0</v>
      </c>
      <c r="AS176" s="153" t="str">
        <f t="shared" si="68"/>
        <v>0</v>
      </c>
      <c r="AT176" s="247">
        <f t="shared" si="61"/>
        <v>1</v>
      </c>
      <c r="AU176" s="247" t="str">
        <f t="shared" si="62"/>
        <v>Faible</v>
      </c>
      <c r="AV176" s="346" t="str">
        <f t="shared" si="63"/>
        <v>NON</v>
      </c>
      <c r="AW176" s="234" t="str">
        <f>IF(CB176&lt;100,"RISQUE MINIME","RISQUE NON FAIBLE")</f>
        <v>RISQUE MINIME</v>
      </c>
      <c r="AX176" s="231" t="str">
        <f>IF(AO176=0,"NON","OUI")</f>
        <v>NON</v>
      </c>
      <c r="AY176" s="351"/>
      <c r="AZ176" s="352" t="s">
        <v>310</v>
      </c>
      <c r="BA176" s="237" t="str">
        <f>IF(AP176=0,"NON","OUI")</f>
        <v>NON</v>
      </c>
      <c r="BB176" s="351"/>
      <c r="BC176" s="351"/>
      <c r="BD176" s="352" t="s">
        <v>310</v>
      </c>
      <c r="BE176" s="237" t="str">
        <f>IF((AQ176+AR176)=3,"YEUX / INGESTION",IF(AQ176="2","YEUX",IF(AR176="1","INGESTION","NON")))</f>
        <v>NON</v>
      </c>
      <c r="BF176" s="351"/>
      <c r="BG176" s="354" t="s">
        <v>310</v>
      </c>
      <c r="BH176" s="154">
        <f>IF(ISNA(VLOOKUP(L176,CMRCLP,4,FALSE)),0,VLOOKUP(L176,CMRCLP,4))</f>
        <v>0</v>
      </c>
      <c r="BI176" s="154">
        <f>IF(ISNA(VLOOKUP(M176,CMRCLP,4,FALSE)),0,VLOOKUP(M176,CMRCLP,4))</f>
        <v>0</v>
      </c>
      <c r="BJ176" s="154">
        <f>IF(ISNA(VLOOKUP(N176,CMRCLP,4,FALSE)),0,VLOOKUP(N176,CMRCLP,4))</f>
        <v>0</v>
      </c>
      <c r="BK176" s="154">
        <f>IF(ISNA(VLOOKUP(O176,CMRCLP,4,FALSE)),0,VLOOKUP(O176,CMRCLP,4))</f>
        <v>0</v>
      </c>
      <c r="BL176" s="154">
        <f>IF(ISNA(VLOOKUP(L176,DANGERCLP,2,FALSE)),1,VLOOKUP(L176,DANGERCLP,2,FALSE))</f>
        <v>1</v>
      </c>
      <c r="BM176" s="154">
        <f>IF(ISNA(VLOOKUP(M176,DANGERCLP,2,FALSE)),1,VLOOKUP(M176,DANGERCLP,2,FALSE))</f>
        <v>1</v>
      </c>
      <c r="BN176" s="154">
        <f>IF(ISNA(VLOOKUP(N176,DANGERCLP,2,FALSE)),1,VLOOKUP(N176,DANGERCLP,2,FALSE))</f>
        <v>1</v>
      </c>
      <c r="BO176" s="154">
        <f>IF(ISNA(VLOOKUP(O176,DANGERCLP,2,FALSE)),1,VLOOKUP(O176,DANGERCLP,2,FALSE))</f>
        <v>1</v>
      </c>
      <c r="BP176" s="154">
        <f>IF(ISNA(VLOOKUP(P176,VLEPON,2)),1,VLOOKUP(P176,VLEPON,2))</f>
        <v>1</v>
      </c>
      <c r="BQ176" s="155">
        <f>T176/MAXA($T$8:$T$463)</f>
        <v>0</v>
      </c>
      <c r="BR176" s="156">
        <f t="shared" si="112"/>
        <v>11</v>
      </c>
      <c r="BS176" s="156">
        <f t="shared" si="113"/>
        <v>11</v>
      </c>
      <c r="BT176" s="157">
        <f t="shared" si="114"/>
        <v>1</v>
      </c>
      <c r="BU176" s="255">
        <f t="shared" si="58"/>
        <v>1</v>
      </c>
      <c r="BV176" s="252">
        <f>IF(ISNA(VLOOKUP((CONCATENATE(U176,V176)),Fréquencess,3,FALSE)),0,VLOOKUP((CONCATENATE(U176,V176)),Fréquencess,3,FALSE))</f>
        <v>1</v>
      </c>
      <c r="BW176" s="247">
        <f t="shared" si="115"/>
        <v>1</v>
      </c>
      <c r="BX176" s="247">
        <f t="shared" si="64"/>
        <v>1</v>
      </c>
      <c r="BY176" s="247">
        <f>IF(ISNA(VLOOKUP(Q176,score_volatilité,2,FALSE)),0,VLOOKUP(Q176,score_volatilité,2,FALSE))</f>
        <v>1</v>
      </c>
      <c r="BZ176" s="247">
        <f>IF(ISNA(VLOOKUP(X176,score_procédé,2,FALSE)),0,VLOOKUP(X176,score_procédé,2,FALSE))</f>
        <v>0.5</v>
      </c>
      <c r="CA176" s="247">
        <f>IF(ISNA(VLOOKUP(Y176,score_protection,2,FALSE)),0,VLOOKUP(Y176,score_protection,2,FALSE))</f>
        <v>1</v>
      </c>
      <c r="CB176" s="252">
        <f t="shared" si="65"/>
        <v>0.5</v>
      </c>
      <c r="CC176" s="154">
        <f>IF(ISNA(VLOOKUP(L176,DANGERARRETE,10,FALSE)),0,VLOOKUP(L176,DANGERARRETE,10,FALSE))</f>
        <v>0</v>
      </c>
      <c r="CD176" s="154">
        <f>IF(ISNA(VLOOKUP(M176,DANGERARRETE,10,FALSE)),0,VLOOKUP(M176,DANGERARRETE,10,FALSE))</f>
        <v>0</v>
      </c>
      <c r="CE176" s="154">
        <f>IF(ISNA(VLOOKUP(N176,DANGERARRETE,10,FALSE)),0,VLOOKUP(N176,DANGERARRETE,10,FALSE))</f>
        <v>0</v>
      </c>
      <c r="CF176" s="154">
        <f>IF(ISNA(VLOOKUP(O176,DANGERARRETE,10,FALSE)),0,VLOOKUP(O176,DANGERARRETE,10,FALSE))</f>
        <v>0</v>
      </c>
      <c r="CG176" s="154">
        <f t="shared" si="66"/>
        <v>0</v>
      </c>
      <c r="CH176" s="296" t="str">
        <f t="shared" si="69"/>
        <v>NON</v>
      </c>
    </row>
    <row r="177" spans="1:86" s="108" customFormat="1" ht="26.5" customHeight="1" x14ac:dyDescent="0.25">
      <c r="A177" s="77">
        <v>116</v>
      </c>
      <c r="B177" s="105"/>
      <c r="C177" s="105"/>
      <c r="D177" s="106"/>
      <c r="E177" s="106"/>
      <c r="F177" s="107"/>
      <c r="G177" s="114" t="s">
        <v>76</v>
      </c>
      <c r="H177" s="114" t="s">
        <v>76</v>
      </c>
      <c r="I177" s="114" t="s">
        <v>76</v>
      </c>
      <c r="J177" s="114" t="s">
        <v>76</v>
      </c>
      <c r="K177" s="114" t="s">
        <v>9</v>
      </c>
      <c r="L177" s="108" t="s">
        <v>8</v>
      </c>
      <c r="M177" s="108" t="s">
        <v>8</v>
      </c>
      <c r="N177" s="108" t="s">
        <v>8</v>
      </c>
      <c r="O177" s="108" t="s">
        <v>8</v>
      </c>
      <c r="P177" s="225" t="s">
        <v>76</v>
      </c>
      <c r="Q177" s="244" t="s">
        <v>34</v>
      </c>
      <c r="R177" s="259" t="s">
        <v>299</v>
      </c>
      <c r="S177" s="265" t="s">
        <v>300</v>
      </c>
      <c r="T177" s="217">
        <v>0</v>
      </c>
      <c r="U177" s="149" t="s">
        <v>58</v>
      </c>
      <c r="V177" s="149" t="s">
        <v>256</v>
      </c>
      <c r="W177" s="150" t="str">
        <f t="shared" si="111"/>
        <v>&lt; 30 mn</v>
      </c>
      <c r="X177" s="151" t="s">
        <v>31</v>
      </c>
      <c r="Y177" s="229" t="s">
        <v>108</v>
      </c>
      <c r="Z177" s="152">
        <f t="shared" si="46"/>
        <v>0</v>
      </c>
      <c r="AA177" s="152">
        <f t="shared" si="47"/>
        <v>0</v>
      </c>
      <c r="AB177" s="152">
        <f t="shared" si="48"/>
        <v>0</v>
      </c>
      <c r="AC177" s="152">
        <f t="shared" si="49"/>
        <v>0</v>
      </c>
      <c r="AD177" s="152">
        <f t="shared" si="50"/>
        <v>0</v>
      </c>
      <c r="AE177" s="152">
        <f t="shared" si="51"/>
        <v>0</v>
      </c>
      <c r="AF177" s="152">
        <f t="shared" si="52"/>
        <v>0</v>
      </c>
      <c r="AG177" s="152">
        <f t="shared" si="53"/>
        <v>0</v>
      </c>
      <c r="AH177" s="152">
        <f t="shared" si="54"/>
        <v>0</v>
      </c>
      <c r="AI177" s="152">
        <f t="shared" si="55"/>
        <v>0</v>
      </c>
      <c r="AJ177" s="152">
        <f t="shared" si="56"/>
        <v>0</v>
      </c>
      <c r="AK177" s="152">
        <f t="shared" si="57"/>
        <v>0</v>
      </c>
      <c r="AL177" s="263">
        <f t="shared" si="72"/>
        <v>0</v>
      </c>
      <c r="AM177" s="263">
        <f t="shared" si="70"/>
        <v>0</v>
      </c>
      <c r="AN177" s="263">
        <f t="shared" si="73"/>
        <v>0</v>
      </c>
      <c r="AO177" s="251">
        <f t="shared" si="71"/>
        <v>0</v>
      </c>
      <c r="AP177" s="153">
        <f t="shared" si="59"/>
        <v>0</v>
      </c>
      <c r="AQ177" s="153" t="str">
        <f t="shared" si="60"/>
        <v>0</v>
      </c>
      <c r="AR177" s="153" t="str">
        <f t="shared" si="67"/>
        <v>0</v>
      </c>
      <c r="AS177" s="153" t="str">
        <f t="shared" si="68"/>
        <v>0</v>
      </c>
      <c r="AT177" s="247">
        <f t="shared" si="61"/>
        <v>1</v>
      </c>
      <c r="AU177" s="247" t="str">
        <f t="shared" si="62"/>
        <v>Faible</v>
      </c>
      <c r="AV177" s="346" t="str">
        <f t="shared" si="63"/>
        <v>NON</v>
      </c>
      <c r="AW177" s="234" t="str">
        <f>IF(CB177&lt;100,"RISQUE MINIME","RISQUE NON FAIBLE")</f>
        <v>RISQUE MINIME</v>
      </c>
      <c r="AX177" s="231" t="str">
        <f>IF(AO177=0,"NON","OUI")</f>
        <v>NON</v>
      </c>
      <c r="AY177" s="351"/>
      <c r="AZ177" s="352" t="s">
        <v>310</v>
      </c>
      <c r="BA177" s="237" t="str">
        <f>IF(AP177=0,"NON","OUI")</f>
        <v>NON</v>
      </c>
      <c r="BB177" s="351"/>
      <c r="BC177" s="351"/>
      <c r="BD177" s="352" t="s">
        <v>310</v>
      </c>
      <c r="BE177" s="237" t="str">
        <f>IF((AQ177+AR177)=3,"YEUX / INGESTION",IF(AQ177="2","YEUX",IF(AR177="1","INGESTION","NON")))</f>
        <v>NON</v>
      </c>
      <c r="BF177" s="351"/>
      <c r="BG177" s="354" t="s">
        <v>310</v>
      </c>
      <c r="BH177" s="154">
        <f>IF(ISNA(VLOOKUP(L177,CMRCLP,4,FALSE)),0,VLOOKUP(L177,CMRCLP,4))</f>
        <v>0</v>
      </c>
      <c r="BI177" s="154">
        <f>IF(ISNA(VLOOKUP(M177,CMRCLP,4,FALSE)),0,VLOOKUP(M177,CMRCLP,4))</f>
        <v>0</v>
      </c>
      <c r="BJ177" s="154">
        <f>IF(ISNA(VLOOKUP(N177,CMRCLP,4,FALSE)),0,VLOOKUP(N177,CMRCLP,4))</f>
        <v>0</v>
      </c>
      <c r="BK177" s="154">
        <f>IF(ISNA(VLOOKUP(O177,CMRCLP,4,FALSE)),0,VLOOKUP(O177,CMRCLP,4))</f>
        <v>0</v>
      </c>
      <c r="BL177" s="154">
        <f>IF(ISNA(VLOOKUP(L177,DANGERCLP,2,FALSE)),1,VLOOKUP(L177,DANGERCLP,2,FALSE))</f>
        <v>1</v>
      </c>
      <c r="BM177" s="154">
        <f>IF(ISNA(VLOOKUP(M177,DANGERCLP,2,FALSE)),1,VLOOKUP(M177,DANGERCLP,2,FALSE))</f>
        <v>1</v>
      </c>
      <c r="BN177" s="154">
        <f>IF(ISNA(VLOOKUP(N177,DANGERCLP,2,FALSE)),1,VLOOKUP(N177,DANGERCLP,2,FALSE))</f>
        <v>1</v>
      </c>
      <c r="BO177" s="154">
        <f>IF(ISNA(VLOOKUP(O177,DANGERCLP,2,FALSE)),1,VLOOKUP(O177,DANGERCLP,2,FALSE))</f>
        <v>1</v>
      </c>
      <c r="BP177" s="154">
        <f>IF(ISNA(VLOOKUP(P177,VLEPON,2)),1,VLOOKUP(P177,VLEPON,2))</f>
        <v>1</v>
      </c>
      <c r="BQ177" s="155">
        <f>T177/MAXA($T$8:$T$463)</f>
        <v>0</v>
      </c>
      <c r="BR177" s="156">
        <f t="shared" si="112"/>
        <v>11</v>
      </c>
      <c r="BS177" s="156">
        <f t="shared" si="113"/>
        <v>11</v>
      </c>
      <c r="BT177" s="157">
        <f t="shared" si="114"/>
        <v>1</v>
      </c>
      <c r="BU177" s="255">
        <f t="shared" si="58"/>
        <v>1</v>
      </c>
      <c r="BV177" s="252">
        <f>IF(ISNA(VLOOKUP((CONCATENATE(U177,V177)),Fréquencess,3,FALSE)),0,VLOOKUP((CONCATENATE(U177,V177)),Fréquencess,3,FALSE))</f>
        <v>1</v>
      </c>
      <c r="BW177" s="247">
        <f t="shared" si="115"/>
        <v>1</v>
      </c>
      <c r="BX177" s="247">
        <f t="shared" si="64"/>
        <v>1</v>
      </c>
      <c r="BY177" s="247">
        <f>IF(ISNA(VLOOKUP(Q177,score_volatilité,2,FALSE)),0,VLOOKUP(Q177,score_volatilité,2,FALSE))</f>
        <v>1</v>
      </c>
      <c r="BZ177" s="247">
        <f>IF(ISNA(VLOOKUP(X177,score_procédé,2,FALSE)),0,VLOOKUP(X177,score_procédé,2,FALSE))</f>
        <v>0.5</v>
      </c>
      <c r="CA177" s="247">
        <f>IF(ISNA(VLOOKUP(Y177,score_protection,2,FALSE)),0,VLOOKUP(Y177,score_protection,2,FALSE))</f>
        <v>1</v>
      </c>
      <c r="CB177" s="252">
        <f t="shared" si="65"/>
        <v>0.5</v>
      </c>
      <c r="CC177" s="154">
        <f>IF(ISNA(VLOOKUP(L177,DANGERARRETE,10,FALSE)),0,VLOOKUP(L177,DANGERARRETE,10,FALSE))</f>
        <v>0</v>
      </c>
      <c r="CD177" s="154">
        <f>IF(ISNA(VLOOKUP(M177,DANGERARRETE,10,FALSE)),0,VLOOKUP(M177,DANGERARRETE,10,FALSE))</f>
        <v>0</v>
      </c>
      <c r="CE177" s="154">
        <f>IF(ISNA(VLOOKUP(N177,DANGERARRETE,10,FALSE)),0,VLOOKUP(N177,DANGERARRETE,10,FALSE))</f>
        <v>0</v>
      </c>
      <c r="CF177" s="154">
        <f>IF(ISNA(VLOOKUP(O177,DANGERARRETE,10,FALSE)),0,VLOOKUP(O177,DANGERARRETE,10,FALSE))</f>
        <v>0</v>
      </c>
      <c r="CG177" s="154">
        <f t="shared" si="66"/>
        <v>0</v>
      </c>
      <c r="CH177" s="296" t="str">
        <f t="shared" si="69"/>
        <v>NON</v>
      </c>
    </row>
    <row r="178" spans="1:86" s="108" customFormat="1" ht="26.5" customHeight="1" x14ac:dyDescent="0.25">
      <c r="A178" s="77">
        <v>116</v>
      </c>
      <c r="B178" s="105"/>
      <c r="C178" s="105"/>
      <c r="D178" s="106"/>
      <c r="E178" s="106"/>
      <c r="F178" s="107"/>
      <c r="G178" s="114" t="s">
        <v>76</v>
      </c>
      <c r="H178" s="114" t="s">
        <v>76</v>
      </c>
      <c r="I178" s="114" t="s">
        <v>76</v>
      </c>
      <c r="J178" s="114" t="s">
        <v>76</v>
      </c>
      <c r="K178" s="114" t="s">
        <v>9</v>
      </c>
      <c r="L178" s="108" t="s">
        <v>8</v>
      </c>
      <c r="M178" s="108" t="s">
        <v>8</v>
      </c>
      <c r="N178" s="108" t="s">
        <v>8</v>
      </c>
      <c r="O178" s="108" t="s">
        <v>8</v>
      </c>
      <c r="P178" s="225" t="s">
        <v>76</v>
      </c>
      <c r="Q178" s="244" t="s">
        <v>34</v>
      </c>
      <c r="R178" s="259" t="s">
        <v>299</v>
      </c>
      <c r="S178" s="265" t="s">
        <v>300</v>
      </c>
      <c r="T178" s="217">
        <v>0</v>
      </c>
      <c r="U178" s="149" t="s">
        <v>58</v>
      </c>
      <c r="V178" s="149" t="s">
        <v>256</v>
      </c>
      <c r="W178" s="150" t="str">
        <f t="shared" si="111"/>
        <v>&lt; 30 mn</v>
      </c>
      <c r="X178" s="151" t="s">
        <v>31</v>
      </c>
      <c r="Y178" s="229" t="s">
        <v>108</v>
      </c>
      <c r="Z178" s="152">
        <f t="shared" si="46"/>
        <v>0</v>
      </c>
      <c r="AA178" s="152">
        <f t="shared" si="47"/>
        <v>0</v>
      </c>
      <c r="AB178" s="152">
        <f t="shared" si="48"/>
        <v>0</v>
      </c>
      <c r="AC178" s="152">
        <f t="shared" si="49"/>
        <v>0</v>
      </c>
      <c r="AD178" s="152">
        <f t="shared" si="50"/>
        <v>0</v>
      </c>
      <c r="AE178" s="152">
        <f t="shared" si="51"/>
        <v>0</v>
      </c>
      <c r="AF178" s="152">
        <f t="shared" si="52"/>
        <v>0</v>
      </c>
      <c r="AG178" s="152">
        <f t="shared" si="53"/>
        <v>0</v>
      </c>
      <c r="AH178" s="152">
        <f t="shared" si="54"/>
        <v>0</v>
      </c>
      <c r="AI178" s="152">
        <f t="shared" si="55"/>
        <v>0</v>
      </c>
      <c r="AJ178" s="152">
        <f t="shared" si="56"/>
        <v>0</v>
      </c>
      <c r="AK178" s="152">
        <f t="shared" si="57"/>
        <v>0</v>
      </c>
      <c r="AL178" s="263">
        <f t="shared" si="72"/>
        <v>0</v>
      </c>
      <c r="AM178" s="263">
        <f t="shared" si="70"/>
        <v>0</v>
      </c>
      <c r="AN178" s="263">
        <f t="shared" si="73"/>
        <v>0</v>
      </c>
      <c r="AO178" s="251">
        <f t="shared" si="71"/>
        <v>0</v>
      </c>
      <c r="AP178" s="153">
        <f t="shared" si="59"/>
        <v>0</v>
      </c>
      <c r="AQ178" s="153" t="str">
        <f t="shared" si="60"/>
        <v>0</v>
      </c>
      <c r="AR178" s="153" t="str">
        <f t="shared" si="67"/>
        <v>0</v>
      </c>
      <c r="AS178" s="153" t="str">
        <f t="shared" si="68"/>
        <v>0</v>
      </c>
      <c r="AT178" s="247">
        <f t="shared" si="61"/>
        <v>1</v>
      </c>
      <c r="AU178" s="247" t="str">
        <f t="shared" si="62"/>
        <v>Faible</v>
      </c>
      <c r="AV178" s="346" t="str">
        <f t="shared" si="63"/>
        <v>NON</v>
      </c>
      <c r="AW178" s="234" t="str">
        <f>IF(CB178&lt;100,"RISQUE MINIME","RISQUE NON FAIBLE")</f>
        <v>RISQUE MINIME</v>
      </c>
      <c r="AX178" s="231" t="str">
        <f>IF(AO178=0,"NON","OUI")</f>
        <v>NON</v>
      </c>
      <c r="AY178" s="351"/>
      <c r="AZ178" s="352" t="s">
        <v>310</v>
      </c>
      <c r="BA178" s="237" t="str">
        <f>IF(AP178=0,"NON","OUI")</f>
        <v>NON</v>
      </c>
      <c r="BB178" s="351"/>
      <c r="BC178" s="351"/>
      <c r="BD178" s="352" t="s">
        <v>310</v>
      </c>
      <c r="BE178" s="237" t="str">
        <f>IF((AQ178+AR178)=3,"YEUX / INGESTION",IF(AQ178="2","YEUX",IF(AR178="1","INGESTION","NON")))</f>
        <v>NON</v>
      </c>
      <c r="BF178" s="351"/>
      <c r="BG178" s="354" t="s">
        <v>310</v>
      </c>
      <c r="BH178" s="154">
        <f>IF(ISNA(VLOOKUP(L178,CMRCLP,4,FALSE)),0,VLOOKUP(L178,CMRCLP,4))</f>
        <v>0</v>
      </c>
      <c r="BI178" s="154">
        <f>IF(ISNA(VLOOKUP(M178,CMRCLP,4,FALSE)),0,VLOOKUP(M178,CMRCLP,4))</f>
        <v>0</v>
      </c>
      <c r="BJ178" s="154">
        <f>IF(ISNA(VLOOKUP(N178,CMRCLP,4,FALSE)),0,VLOOKUP(N178,CMRCLP,4))</f>
        <v>0</v>
      </c>
      <c r="BK178" s="154">
        <f>IF(ISNA(VLOOKUP(O178,CMRCLP,4,FALSE)),0,VLOOKUP(O178,CMRCLP,4))</f>
        <v>0</v>
      </c>
      <c r="BL178" s="154">
        <f>IF(ISNA(VLOOKUP(L178,DANGERCLP,2,FALSE)),1,VLOOKUP(L178,DANGERCLP,2,FALSE))</f>
        <v>1</v>
      </c>
      <c r="BM178" s="154">
        <f>IF(ISNA(VLOOKUP(M178,DANGERCLP,2,FALSE)),1,VLOOKUP(M178,DANGERCLP,2,FALSE))</f>
        <v>1</v>
      </c>
      <c r="BN178" s="154">
        <f>IF(ISNA(VLOOKUP(N178,DANGERCLP,2,FALSE)),1,VLOOKUP(N178,DANGERCLP,2,FALSE))</f>
        <v>1</v>
      </c>
      <c r="BO178" s="154">
        <f>IF(ISNA(VLOOKUP(O178,DANGERCLP,2,FALSE)),1,VLOOKUP(O178,DANGERCLP,2,FALSE))</f>
        <v>1</v>
      </c>
      <c r="BP178" s="154">
        <f>IF(ISNA(VLOOKUP(P178,VLEPON,2)),1,VLOOKUP(P178,VLEPON,2))</f>
        <v>1</v>
      </c>
      <c r="BQ178" s="155">
        <f>T178/MAXA($T$8:$T$463)</f>
        <v>0</v>
      </c>
      <c r="BR178" s="156">
        <f t="shared" si="112"/>
        <v>11</v>
      </c>
      <c r="BS178" s="156">
        <f t="shared" si="113"/>
        <v>11</v>
      </c>
      <c r="BT178" s="157">
        <f t="shared" si="114"/>
        <v>1</v>
      </c>
      <c r="BU178" s="255">
        <f t="shared" si="58"/>
        <v>1</v>
      </c>
      <c r="BV178" s="252">
        <f>IF(ISNA(VLOOKUP((CONCATENATE(U178,V178)),Fréquencess,3,FALSE)),0,VLOOKUP((CONCATENATE(U178,V178)),Fréquencess,3,FALSE))</f>
        <v>1</v>
      </c>
      <c r="BW178" s="247">
        <f t="shared" si="115"/>
        <v>1</v>
      </c>
      <c r="BX178" s="247">
        <f t="shared" si="64"/>
        <v>1</v>
      </c>
      <c r="BY178" s="247">
        <f>IF(ISNA(VLOOKUP(Q178,score_volatilité,2,FALSE)),0,VLOOKUP(Q178,score_volatilité,2,FALSE))</f>
        <v>1</v>
      </c>
      <c r="BZ178" s="247">
        <f>IF(ISNA(VLOOKUP(X178,score_procédé,2,FALSE)),0,VLOOKUP(X178,score_procédé,2,FALSE))</f>
        <v>0.5</v>
      </c>
      <c r="CA178" s="247">
        <f>IF(ISNA(VLOOKUP(Y178,score_protection,2,FALSE)),0,VLOOKUP(Y178,score_protection,2,FALSE))</f>
        <v>1</v>
      </c>
      <c r="CB178" s="252">
        <f t="shared" si="65"/>
        <v>0.5</v>
      </c>
      <c r="CC178" s="154">
        <f>IF(ISNA(VLOOKUP(L178,DANGERARRETE,10,FALSE)),0,VLOOKUP(L178,DANGERARRETE,10,FALSE))</f>
        <v>0</v>
      </c>
      <c r="CD178" s="154">
        <f>IF(ISNA(VLOOKUP(M178,DANGERARRETE,10,FALSE)),0,VLOOKUP(M178,DANGERARRETE,10,FALSE))</f>
        <v>0</v>
      </c>
      <c r="CE178" s="154">
        <f>IF(ISNA(VLOOKUP(N178,DANGERARRETE,10,FALSE)),0,VLOOKUP(N178,DANGERARRETE,10,FALSE))</f>
        <v>0</v>
      </c>
      <c r="CF178" s="154">
        <f>IF(ISNA(VLOOKUP(O178,DANGERARRETE,10,FALSE)),0,VLOOKUP(O178,DANGERARRETE,10,FALSE))</f>
        <v>0</v>
      </c>
      <c r="CG178" s="154">
        <f t="shared" si="66"/>
        <v>0</v>
      </c>
      <c r="CH178" s="296" t="str">
        <f t="shared" si="69"/>
        <v>NON</v>
      </c>
    </row>
    <row r="179" spans="1:86" s="108" customFormat="1" ht="26.5" customHeight="1" x14ac:dyDescent="0.25">
      <c r="A179" s="77">
        <v>116</v>
      </c>
      <c r="B179" s="105"/>
      <c r="C179" s="105"/>
      <c r="D179" s="106"/>
      <c r="E179" s="106"/>
      <c r="F179" s="107"/>
      <c r="G179" s="114" t="s">
        <v>76</v>
      </c>
      <c r="H179" s="114" t="s">
        <v>76</v>
      </c>
      <c r="I179" s="114" t="s">
        <v>76</v>
      </c>
      <c r="J179" s="114" t="s">
        <v>76</v>
      </c>
      <c r="K179" s="114" t="s">
        <v>9</v>
      </c>
      <c r="L179" s="108" t="s">
        <v>8</v>
      </c>
      <c r="M179" s="108" t="s">
        <v>8</v>
      </c>
      <c r="N179" s="108" t="s">
        <v>8</v>
      </c>
      <c r="O179" s="108" t="s">
        <v>8</v>
      </c>
      <c r="P179" s="225" t="s">
        <v>76</v>
      </c>
      <c r="Q179" s="244" t="s">
        <v>34</v>
      </c>
      <c r="R179" s="259" t="s">
        <v>299</v>
      </c>
      <c r="S179" s="265" t="s">
        <v>300</v>
      </c>
      <c r="T179" s="217">
        <v>0</v>
      </c>
      <c r="U179" s="149" t="s">
        <v>58</v>
      </c>
      <c r="V179" s="149" t="s">
        <v>256</v>
      </c>
      <c r="W179" s="150" t="str">
        <f t="shared" si="111"/>
        <v>&lt; 30 mn</v>
      </c>
      <c r="X179" s="151" t="s">
        <v>31</v>
      </c>
      <c r="Y179" s="229" t="s">
        <v>108</v>
      </c>
      <c r="Z179" s="152">
        <f t="shared" si="46"/>
        <v>0</v>
      </c>
      <c r="AA179" s="152">
        <f t="shared" si="47"/>
        <v>0</v>
      </c>
      <c r="AB179" s="152">
        <f t="shared" si="48"/>
        <v>0</v>
      </c>
      <c r="AC179" s="152">
        <f t="shared" si="49"/>
        <v>0</v>
      </c>
      <c r="AD179" s="152">
        <f t="shared" si="50"/>
        <v>0</v>
      </c>
      <c r="AE179" s="152">
        <f t="shared" si="51"/>
        <v>0</v>
      </c>
      <c r="AF179" s="152">
        <f t="shared" si="52"/>
        <v>0</v>
      </c>
      <c r="AG179" s="152">
        <f t="shared" si="53"/>
        <v>0</v>
      </c>
      <c r="AH179" s="152">
        <f t="shared" si="54"/>
        <v>0</v>
      </c>
      <c r="AI179" s="152">
        <f t="shared" si="55"/>
        <v>0</v>
      </c>
      <c r="AJ179" s="152">
        <f t="shared" si="56"/>
        <v>0</v>
      </c>
      <c r="AK179" s="152">
        <f t="shared" si="57"/>
        <v>0</v>
      </c>
      <c r="AL179" s="263">
        <f t="shared" si="72"/>
        <v>0</v>
      </c>
      <c r="AM179" s="263">
        <f t="shared" si="70"/>
        <v>0</v>
      </c>
      <c r="AN179" s="263">
        <f t="shared" si="73"/>
        <v>0</v>
      </c>
      <c r="AO179" s="251">
        <f t="shared" si="71"/>
        <v>0</v>
      </c>
      <c r="AP179" s="153">
        <f t="shared" si="59"/>
        <v>0</v>
      </c>
      <c r="AQ179" s="153" t="str">
        <f t="shared" si="60"/>
        <v>0</v>
      </c>
      <c r="AR179" s="153" t="str">
        <f t="shared" si="67"/>
        <v>0</v>
      </c>
      <c r="AS179" s="153" t="str">
        <f t="shared" si="68"/>
        <v>0</v>
      </c>
      <c r="AT179" s="247">
        <f t="shared" si="61"/>
        <v>1</v>
      </c>
      <c r="AU179" s="247" t="str">
        <f t="shared" si="62"/>
        <v>Faible</v>
      </c>
      <c r="AV179" s="346" t="str">
        <f t="shared" si="63"/>
        <v>NON</v>
      </c>
      <c r="AW179" s="234" t="str">
        <f>IF(CB179&lt;100,"RISQUE MINIME","RISQUE NON FAIBLE")</f>
        <v>RISQUE MINIME</v>
      </c>
      <c r="AX179" s="231" t="str">
        <f>IF(AO179=0,"NON","OUI")</f>
        <v>NON</v>
      </c>
      <c r="AY179" s="351"/>
      <c r="AZ179" s="352" t="s">
        <v>310</v>
      </c>
      <c r="BA179" s="237" t="str">
        <f>IF(AP179=0,"NON","OUI")</f>
        <v>NON</v>
      </c>
      <c r="BB179" s="351"/>
      <c r="BC179" s="351"/>
      <c r="BD179" s="352" t="s">
        <v>310</v>
      </c>
      <c r="BE179" s="237" t="str">
        <f>IF((AQ179+AR179)=3,"YEUX / INGESTION",IF(AQ179="2","YEUX",IF(AR179="1","INGESTION","NON")))</f>
        <v>NON</v>
      </c>
      <c r="BF179" s="351"/>
      <c r="BG179" s="354" t="s">
        <v>310</v>
      </c>
      <c r="BH179" s="154">
        <f>IF(ISNA(VLOOKUP(L179,CMRCLP,4,FALSE)),0,VLOOKUP(L179,CMRCLP,4))</f>
        <v>0</v>
      </c>
      <c r="BI179" s="154">
        <f>IF(ISNA(VLOOKUP(M179,CMRCLP,4,FALSE)),0,VLOOKUP(M179,CMRCLP,4))</f>
        <v>0</v>
      </c>
      <c r="BJ179" s="154">
        <f>IF(ISNA(VLOOKUP(N179,CMRCLP,4,FALSE)),0,VLOOKUP(N179,CMRCLP,4))</f>
        <v>0</v>
      </c>
      <c r="BK179" s="154">
        <f>IF(ISNA(VLOOKUP(O179,CMRCLP,4,FALSE)),0,VLOOKUP(O179,CMRCLP,4))</f>
        <v>0</v>
      </c>
      <c r="BL179" s="154">
        <f>IF(ISNA(VLOOKUP(L179,DANGERCLP,2,FALSE)),1,VLOOKUP(L179,DANGERCLP,2,FALSE))</f>
        <v>1</v>
      </c>
      <c r="BM179" s="154">
        <f>IF(ISNA(VLOOKUP(M179,DANGERCLP,2,FALSE)),1,VLOOKUP(M179,DANGERCLP,2,FALSE))</f>
        <v>1</v>
      </c>
      <c r="BN179" s="154">
        <f>IF(ISNA(VLOOKUP(N179,DANGERCLP,2,FALSE)),1,VLOOKUP(N179,DANGERCLP,2,FALSE))</f>
        <v>1</v>
      </c>
      <c r="BO179" s="154">
        <f>IF(ISNA(VLOOKUP(O179,DANGERCLP,2,FALSE)),1,VLOOKUP(O179,DANGERCLP,2,FALSE))</f>
        <v>1</v>
      </c>
      <c r="BP179" s="154">
        <f>IF(ISNA(VLOOKUP(P179,VLEPON,2)),1,VLOOKUP(P179,VLEPON,2))</f>
        <v>1</v>
      </c>
      <c r="BQ179" s="155">
        <f>T179/MAXA($T$8:$T$463)</f>
        <v>0</v>
      </c>
      <c r="BR179" s="156">
        <f t="shared" si="112"/>
        <v>11</v>
      </c>
      <c r="BS179" s="156">
        <f t="shared" si="113"/>
        <v>11</v>
      </c>
      <c r="BT179" s="157">
        <f t="shared" si="114"/>
        <v>1</v>
      </c>
      <c r="BU179" s="255">
        <f t="shared" si="58"/>
        <v>1</v>
      </c>
      <c r="BV179" s="252">
        <f>IF(ISNA(VLOOKUP((CONCATENATE(U179,V179)),Fréquencess,3,FALSE)),0,VLOOKUP((CONCATENATE(U179,V179)),Fréquencess,3,FALSE))</f>
        <v>1</v>
      </c>
      <c r="BW179" s="247">
        <f t="shared" si="115"/>
        <v>1</v>
      </c>
      <c r="BX179" s="247">
        <f t="shared" si="64"/>
        <v>1</v>
      </c>
      <c r="BY179" s="247">
        <f>IF(ISNA(VLOOKUP(Q179,score_volatilité,2,FALSE)),0,VLOOKUP(Q179,score_volatilité,2,FALSE))</f>
        <v>1</v>
      </c>
      <c r="BZ179" s="247">
        <f>IF(ISNA(VLOOKUP(X179,score_procédé,2,FALSE)),0,VLOOKUP(X179,score_procédé,2,FALSE))</f>
        <v>0.5</v>
      </c>
      <c r="CA179" s="247">
        <f>IF(ISNA(VLOOKUP(Y179,score_protection,2,FALSE)),0,VLOOKUP(Y179,score_protection,2,FALSE))</f>
        <v>1</v>
      </c>
      <c r="CB179" s="252">
        <f t="shared" si="65"/>
        <v>0.5</v>
      </c>
      <c r="CC179" s="154">
        <f>IF(ISNA(VLOOKUP(L179,DANGERARRETE,10,FALSE)),0,VLOOKUP(L179,DANGERARRETE,10,FALSE))</f>
        <v>0</v>
      </c>
      <c r="CD179" s="154">
        <f>IF(ISNA(VLOOKUP(M179,DANGERARRETE,10,FALSE)),0,VLOOKUP(M179,DANGERARRETE,10,FALSE))</f>
        <v>0</v>
      </c>
      <c r="CE179" s="154">
        <f>IF(ISNA(VLOOKUP(N179,DANGERARRETE,10,FALSE)),0,VLOOKUP(N179,DANGERARRETE,10,FALSE))</f>
        <v>0</v>
      </c>
      <c r="CF179" s="154">
        <f>IF(ISNA(VLOOKUP(O179,DANGERARRETE,10,FALSE)),0,VLOOKUP(O179,DANGERARRETE,10,FALSE))</f>
        <v>0</v>
      </c>
      <c r="CG179" s="154">
        <f t="shared" si="66"/>
        <v>0</v>
      </c>
      <c r="CH179" s="296" t="str">
        <f t="shared" si="69"/>
        <v>NON</v>
      </c>
    </row>
    <row r="180" spans="1:86" s="108" customFormat="1" ht="26.5" customHeight="1" x14ac:dyDescent="0.25">
      <c r="A180" s="77">
        <v>116</v>
      </c>
      <c r="B180" s="105"/>
      <c r="C180" s="105"/>
      <c r="D180" s="106"/>
      <c r="E180" s="106"/>
      <c r="F180" s="107"/>
      <c r="G180" s="114" t="s">
        <v>76</v>
      </c>
      <c r="H180" s="114" t="s">
        <v>76</v>
      </c>
      <c r="I180" s="114" t="s">
        <v>76</v>
      </c>
      <c r="J180" s="114" t="s">
        <v>76</v>
      </c>
      <c r="K180" s="114" t="s">
        <v>9</v>
      </c>
      <c r="L180" s="108" t="s">
        <v>8</v>
      </c>
      <c r="M180" s="108" t="s">
        <v>8</v>
      </c>
      <c r="N180" s="108" t="s">
        <v>8</v>
      </c>
      <c r="O180" s="108" t="s">
        <v>8</v>
      </c>
      <c r="P180" s="225" t="s">
        <v>76</v>
      </c>
      <c r="Q180" s="244" t="s">
        <v>34</v>
      </c>
      <c r="R180" s="259" t="s">
        <v>299</v>
      </c>
      <c r="S180" s="265" t="s">
        <v>300</v>
      </c>
      <c r="T180" s="217">
        <v>0</v>
      </c>
      <c r="U180" s="149" t="s">
        <v>58</v>
      </c>
      <c r="V180" s="149" t="s">
        <v>256</v>
      </c>
      <c r="W180" s="150" t="str">
        <f t="shared" si="111"/>
        <v>&lt; 30 mn</v>
      </c>
      <c r="X180" s="151" t="s">
        <v>31</v>
      </c>
      <c r="Y180" s="229" t="s">
        <v>108</v>
      </c>
      <c r="Z180" s="152">
        <f t="shared" si="46"/>
        <v>0</v>
      </c>
      <c r="AA180" s="152">
        <f t="shared" si="47"/>
        <v>0</v>
      </c>
      <c r="AB180" s="152">
        <f t="shared" si="48"/>
        <v>0</v>
      </c>
      <c r="AC180" s="152">
        <f t="shared" si="49"/>
        <v>0</v>
      </c>
      <c r="AD180" s="152">
        <f t="shared" si="50"/>
        <v>0</v>
      </c>
      <c r="AE180" s="152">
        <f t="shared" si="51"/>
        <v>0</v>
      </c>
      <c r="AF180" s="152">
        <f t="shared" si="52"/>
        <v>0</v>
      </c>
      <c r="AG180" s="152">
        <f t="shared" si="53"/>
        <v>0</v>
      </c>
      <c r="AH180" s="152">
        <f t="shared" si="54"/>
        <v>0</v>
      </c>
      <c r="AI180" s="152">
        <f t="shared" si="55"/>
        <v>0</v>
      </c>
      <c r="AJ180" s="152">
        <f t="shared" si="56"/>
        <v>0</v>
      </c>
      <c r="AK180" s="152">
        <f t="shared" si="57"/>
        <v>0</v>
      </c>
      <c r="AL180" s="263">
        <f t="shared" si="72"/>
        <v>0</v>
      </c>
      <c r="AM180" s="263">
        <f t="shared" si="70"/>
        <v>0</v>
      </c>
      <c r="AN180" s="263">
        <f t="shared" si="73"/>
        <v>0</v>
      </c>
      <c r="AO180" s="251">
        <f t="shared" si="71"/>
        <v>0</v>
      </c>
      <c r="AP180" s="153">
        <f t="shared" si="59"/>
        <v>0</v>
      </c>
      <c r="AQ180" s="153" t="str">
        <f t="shared" si="60"/>
        <v>0</v>
      </c>
      <c r="AR180" s="153" t="str">
        <f t="shared" si="67"/>
        <v>0</v>
      </c>
      <c r="AS180" s="153" t="str">
        <f t="shared" si="68"/>
        <v>0</v>
      </c>
      <c r="AT180" s="247">
        <f t="shared" si="61"/>
        <v>1</v>
      </c>
      <c r="AU180" s="247" t="str">
        <f t="shared" si="62"/>
        <v>Faible</v>
      </c>
      <c r="AV180" s="346" t="str">
        <f t="shared" si="63"/>
        <v>NON</v>
      </c>
      <c r="AW180" s="234" t="str">
        <f>IF(CB180&lt;100,"RISQUE MINIME","RISQUE NON FAIBLE")</f>
        <v>RISQUE MINIME</v>
      </c>
      <c r="AX180" s="231" t="str">
        <f>IF(AO180=0,"NON","OUI")</f>
        <v>NON</v>
      </c>
      <c r="AY180" s="351"/>
      <c r="AZ180" s="352" t="s">
        <v>310</v>
      </c>
      <c r="BA180" s="237" t="str">
        <f>IF(AP180=0,"NON","OUI")</f>
        <v>NON</v>
      </c>
      <c r="BB180" s="351"/>
      <c r="BC180" s="351"/>
      <c r="BD180" s="352" t="s">
        <v>310</v>
      </c>
      <c r="BE180" s="237" t="str">
        <f>IF((AQ180+AR180)=3,"YEUX / INGESTION",IF(AQ180="2","YEUX",IF(AR180="1","INGESTION","NON")))</f>
        <v>NON</v>
      </c>
      <c r="BF180" s="351"/>
      <c r="BG180" s="354" t="s">
        <v>310</v>
      </c>
      <c r="BH180" s="154">
        <f>IF(ISNA(VLOOKUP(L180,CMRCLP,4,FALSE)),0,VLOOKUP(L180,CMRCLP,4))</f>
        <v>0</v>
      </c>
      <c r="BI180" s="154">
        <f>IF(ISNA(VLOOKUP(M180,CMRCLP,4,FALSE)),0,VLOOKUP(M180,CMRCLP,4))</f>
        <v>0</v>
      </c>
      <c r="BJ180" s="154">
        <f>IF(ISNA(VLOOKUP(N180,CMRCLP,4,FALSE)),0,VLOOKUP(N180,CMRCLP,4))</f>
        <v>0</v>
      </c>
      <c r="BK180" s="154">
        <f>IF(ISNA(VLOOKUP(O180,CMRCLP,4,FALSE)),0,VLOOKUP(O180,CMRCLP,4))</f>
        <v>0</v>
      </c>
      <c r="BL180" s="154">
        <f>IF(ISNA(VLOOKUP(L180,DANGERCLP,2,FALSE)),1,VLOOKUP(L180,DANGERCLP,2,FALSE))</f>
        <v>1</v>
      </c>
      <c r="BM180" s="154">
        <f>IF(ISNA(VLOOKUP(M180,DANGERCLP,2,FALSE)),1,VLOOKUP(M180,DANGERCLP,2,FALSE))</f>
        <v>1</v>
      </c>
      <c r="BN180" s="154">
        <f>IF(ISNA(VLOOKUP(N180,DANGERCLP,2,FALSE)),1,VLOOKUP(N180,DANGERCLP,2,FALSE))</f>
        <v>1</v>
      </c>
      <c r="BO180" s="154">
        <f>IF(ISNA(VLOOKUP(O180,DANGERCLP,2,FALSE)),1,VLOOKUP(O180,DANGERCLP,2,FALSE))</f>
        <v>1</v>
      </c>
      <c r="BP180" s="154">
        <f>IF(ISNA(VLOOKUP(P180,VLEPON,2)),1,VLOOKUP(P180,VLEPON,2))</f>
        <v>1</v>
      </c>
      <c r="BQ180" s="155">
        <f>T180/MAXA($T$8:$T$463)</f>
        <v>0</v>
      </c>
      <c r="BR180" s="156">
        <f t="shared" si="112"/>
        <v>11</v>
      </c>
      <c r="BS180" s="156">
        <f t="shared" si="113"/>
        <v>11</v>
      </c>
      <c r="BT180" s="157">
        <f t="shared" si="114"/>
        <v>1</v>
      </c>
      <c r="BU180" s="255">
        <f t="shared" si="58"/>
        <v>1</v>
      </c>
      <c r="BV180" s="252">
        <f>IF(ISNA(VLOOKUP((CONCATENATE(U180,V180)),Fréquencess,3,FALSE)),0,VLOOKUP((CONCATENATE(U180,V180)),Fréquencess,3,FALSE))</f>
        <v>1</v>
      </c>
      <c r="BW180" s="247">
        <f t="shared" si="115"/>
        <v>1</v>
      </c>
      <c r="BX180" s="247">
        <f t="shared" si="64"/>
        <v>1</v>
      </c>
      <c r="BY180" s="247">
        <f>IF(ISNA(VLOOKUP(Q180,score_volatilité,2,FALSE)),0,VLOOKUP(Q180,score_volatilité,2,FALSE))</f>
        <v>1</v>
      </c>
      <c r="BZ180" s="247">
        <f>IF(ISNA(VLOOKUP(X180,score_procédé,2,FALSE)),0,VLOOKUP(X180,score_procédé,2,FALSE))</f>
        <v>0.5</v>
      </c>
      <c r="CA180" s="247">
        <f>IF(ISNA(VLOOKUP(Y180,score_protection,2,FALSE)),0,VLOOKUP(Y180,score_protection,2,FALSE))</f>
        <v>1</v>
      </c>
      <c r="CB180" s="252">
        <f t="shared" si="65"/>
        <v>0.5</v>
      </c>
      <c r="CC180" s="154">
        <f>IF(ISNA(VLOOKUP(L180,DANGERARRETE,10,FALSE)),0,VLOOKUP(L180,DANGERARRETE,10,FALSE))</f>
        <v>0</v>
      </c>
      <c r="CD180" s="154">
        <f>IF(ISNA(VLOOKUP(M180,DANGERARRETE,10,FALSE)),0,VLOOKUP(M180,DANGERARRETE,10,FALSE))</f>
        <v>0</v>
      </c>
      <c r="CE180" s="154">
        <f>IF(ISNA(VLOOKUP(N180,DANGERARRETE,10,FALSE)),0,VLOOKUP(N180,DANGERARRETE,10,FALSE))</f>
        <v>0</v>
      </c>
      <c r="CF180" s="154">
        <f>IF(ISNA(VLOOKUP(O180,DANGERARRETE,10,FALSE)),0,VLOOKUP(O180,DANGERARRETE,10,FALSE))</f>
        <v>0</v>
      </c>
      <c r="CG180" s="154">
        <f t="shared" si="66"/>
        <v>0</v>
      </c>
      <c r="CH180" s="296" t="str">
        <f t="shared" si="69"/>
        <v>NON</v>
      </c>
    </row>
    <row r="181" spans="1:86" s="108" customFormat="1" ht="26.5" customHeight="1" x14ac:dyDescent="0.25">
      <c r="A181" s="77">
        <v>116</v>
      </c>
      <c r="B181" s="105"/>
      <c r="C181" s="105"/>
      <c r="D181" s="106"/>
      <c r="E181" s="106"/>
      <c r="F181" s="107"/>
      <c r="G181" s="114" t="s">
        <v>76</v>
      </c>
      <c r="H181" s="114" t="s">
        <v>76</v>
      </c>
      <c r="I181" s="114" t="s">
        <v>76</v>
      </c>
      <c r="J181" s="114" t="s">
        <v>76</v>
      </c>
      <c r="K181" s="114" t="s">
        <v>9</v>
      </c>
      <c r="L181" s="108" t="s">
        <v>8</v>
      </c>
      <c r="M181" s="108" t="s">
        <v>8</v>
      </c>
      <c r="N181" s="108" t="s">
        <v>8</v>
      </c>
      <c r="O181" s="108" t="s">
        <v>8</v>
      </c>
      <c r="P181" s="225" t="s">
        <v>76</v>
      </c>
      <c r="Q181" s="244" t="s">
        <v>34</v>
      </c>
      <c r="R181" s="259" t="s">
        <v>299</v>
      </c>
      <c r="S181" s="265" t="s">
        <v>300</v>
      </c>
      <c r="T181" s="217">
        <v>0</v>
      </c>
      <c r="U181" s="149" t="s">
        <v>58</v>
      </c>
      <c r="V181" s="149" t="s">
        <v>256</v>
      </c>
      <c r="W181" s="150" t="str">
        <f t="shared" si="111"/>
        <v>&lt; 30 mn</v>
      </c>
      <c r="X181" s="151" t="s">
        <v>31</v>
      </c>
      <c r="Y181" s="229" t="s">
        <v>108</v>
      </c>
      <c r="Z181" s="152">
        <f t="shared" si="46"/>
        <v>0</v>
      </c>
      <c r="AA181" s="152">
        <f t="shared" si="47"/>
        <v>0</v>
      </c>
      <c r="AB181" s="152">
        <f t="shared" si="48"/>
        <v>0</v>
      </c>
      <c r="AC181" s="152">
        <f t="shared" si="49"/>
        <v>0</v>
      </c>
      <c r="AD181" s="152">
        <f t="shared" si="50"/>
        <v>0</v>
      </c>
      <c r="AE181" s="152">
        <f t="shared" si="51"/>
        <v>0</v>
      </c>
      <c r="AF181" s="152">
        <f t="shared" si="52"/>
        <v>0</v>
      </c>
      <c r="AG181" s="152">
        <f t="shared" si="53"/>
        <v>0</v>
      </c>
      <c r="AH181" s="152">
        <f t="shared" si="54"/>
        <v>0</v>
      </c>
      <c r="AI181" s="152">
        <f t="shared" si="55"/>
        <v>0</v>
      </c>
      <c r="AJ181" s="152">
        <f t="shared" si="56"/>
        <v>0</v>
      </c>
      <c r="AK181" s="152">
        <f t="shared" si="57"/>
        <v>0</v>
      </c>
      <c r="AL181" s="263">
        <f t="shared" si="72"/>
        <v>0</v>
      </c>
      <c r="AM181" s="263">
        <f t="shared" si="70"/>
        <v>0</v>
      </c>
      <c r="AN181" s="263">
        <f t="shared" si="73"/>
        <v>0</v>
      </c>
      <c r="AO181" s="251">
        <f t="shared" si="71"/>
        <v>0</v>
      </c>
      <c r="AP181" s="153">
        <f t="shared" si="59"/>
        <v>0</v>
      </c>
      <c r="AQ181" s="153" t="str">
        <f t="shared" si="60"/>
        <v>0</v>
      </c>
      <c r="AR181" s="153" t="str">
        <f t="shared" si="67"/>
        <v>0</v>
      </c>
      <c r="AS181" s="153" t="str">
        <f t="shared" si="68"/>
        <v>0</v>
      </c>
      <c r="AT181" s="247">
        <f t="shared" si="61"/>
        <v>1</v>
      </c>
      <c r="AU181" s="247" t="str">
        <f t="shared" si="62"/>
        <v>Faible</v>
      </c>
      <c r="AV181" s="346" t="str">
        <f t="shared" si="63"/>
        <v>NON</v>
      </c>
      <c r="AW181" s="234" t="str">
        <f>IF(CB181&lt;100,"RISQUE MINIME","RISQUE NON FAIBLE")</f>
        <v>RISQUE MINIME</v>
      </c>
      <c r="AX181" s="231" t="str">
        <f>IF(AO181=0,"NON","OUI")</f>
        <v>NON</v>
      </c>
      <c r="AY181" s="351"/>
      <c r="AZ181" s="352" t="s">
        <v>310</v>
      </c>
      <c r="BA181" s="237" t="str">
        <f>IF(AP181=0,"NON","OUI")</f>
        <v>NON</v>
      </c>
      <c r="BB181" s="351"/>
      <c r="BC181" s="351"/>
      <c r="BD181" s="352" t="s">
        <v>310</v>
      </c>
      <c r="BE181" s="237" t="str">
        <f>IF((AQ181+AR181)=3,"YEUX / INGESTION",IF(AQ181="2","YEUX",IF(AR181="1","INGESTION","NON")))</f>
        <v>NON</v>
      </c>
      <c r="BF181" s="351"/>
      <c r="BG181" s="354" t="s">
        <v>310</v>
      </c>
      <c r="BH181" s="154">
        <f>IF(ISNA(VLOOKUP(L181,CMRCLP,4,FALSE)),0,VLOOKUP(L181,CMRCLP,4))</f>
        <v>0</v>
      </c>
      <c r="BI181" s="154">
        <f>IF(ISNA(VLOOKUP(M181,CMRCLP,4,FALSE)),0,VLOOKUP(M181,CMRCLP,4))</f>
        <v>0</v>
      </c>
      <c r="BJ181" s="154">
        <f>IF(ISNA(VLOOKUP(N181,CMRCLP,4,FALSE)),0,VLOOKUP(N181,CMRCLP,4))</f>
        <v>0</v>
      </c>
      <c r="BK181" s="154">
        <f>IF(ISNA(VLOOKUP(O181,CMRCLP,4,FALSE)),0,VLOOKUP(O181,CMRCLP,4))</f>
        <v>0</v>
      </c>
      <c r="BL181" s="154">
        <f>IF(ISNA(VLOOKUP(L181,DANGERCLP,2,FALSE)),1,VLOOKUP(L181,DANGERCLP,2,FALSE))</f>
        <v>1</v>
      </c>
      <c r="BM181" s="154">
        <f>IF(ISNA(VLOOKUP(M181,DANGERCLP,2,FALSE)),1,VLOOKUP(M181,DANGERCLP,2,FALSE))</f>
        <v>1</v>
      </c>
      <c r="BN181" s="154">
        <f>IF(ISNA(VLOOKUP(N181,DANGERCLP,2,FALSE)),1,VLOOKUP(N181,DANGERCLP,2,FALSE))</f>
        <v>1</v>
      </c>
      <c r="BO181" s="154">
        <f>IF(ISNA(VLOOKUP(O181,DANGERCLP,2,FALSE)),1,VLOOKUP(O181,DANGERCLP,2,FALSE))</f>
        <v>1</v>
      </c>
      <c r="BP181" s="154">
        <f>IF(ISNA(VLOOKUP(P181,VLEPON,2)),1,VLOOKUP(P181,VLEPON,2))</f>
        <v>1</v>
      </c>
      <c r="BQ181" s="155">
        <f>T181/MAXA($T$8:$T$463)</f>
        <v>0</v>
      </c>
      <c r="BR181" s="156">
        <f t="shared" si="112"/>
        <v>11</v>
      </c>
      <c r="BS181" s="156">
        <f t="shared" si="113"/>
        <v>11</v>
      </c>
      <c r="BT181" s="157">
        <f t="shared" si="114"/>
        <v>1</v>
      </c>
      <c r="BU181" s="255">
        <f t="shared" si="58"/>
        <v>1</v>
      </c>
      <c r="BV181" s="252">
        <f>IF(ISNA(VLOOKUP((CONCATENATE(U181,V181)),Fréquencess,3,FALSE)),0,VLOOKUP((CONCATENATE(U181,V181)),Fréquencess,3,FALSE))</f>
        <v>1</v>
      </c>
      <c r="BW181" s="247">
        <f t="shared" si="115"/>
        <v>1</v>
      </c>
      <c r="BX181" s="247">
        <f t="shared" si="64"/>
        <v>1</v>
      </c>
      <c r="BY181" s="247">
        <f>IF(ISNA(VLOOKUP(Q181,score_volatilité,2,FALSE)),0,VLOOKUP(Q181,score_volatilité,2,FALSE))</f>
        <v>1</v>
      </c>
      <c r="BZ181" s="247">
        <f>IF(ISNA(VLOOKUP(X181,score_procédé,2,FALSE)),0,VLOOKUP(X181,score_procédé,2,FALSE))</f>
        <v>0.5</v>
      </c>
      <c r="CA181" s="247">
        <f>IF(ISNA(VLOOKUP(Y181,score_protection,2,FALSE)),0,VLOOKUP(Y181,score_protection,2,FALSE))</f>
        <v>1</v>
      </c>
      <c r="CB181" s="252">
        <f t="shared" si="65"/>
        <v>0.5</v>
      </c>
      <c r="CC181" s="154">
        <f>IF(ISNA(VLOOKUP(L181,DANGERARRETE,10,FALSE)),0,VLOOKUP(L181,DANGERARRETE,10,FALSE))</f>
        <v>0</v>
      </c>
      <c r="CD181" s="154">
        <f>IF(ISNA(VLOOKUP(M181,DANGERARRETE,10,FALSE)),0,VLOOKUP(M181,DANGERARRETE,10,FALSE))</f>
        <v>0</v>
      </c>
      <c r="CE181" s="154">
        <f>IF(ISNA(VLOOKUP(N181,DANGERARRETE,10,FALSE)),0,VLOOKUP(N181,DANGERARRETE,10,FALSE))</f>
        <v>0</v>
      </c>
      <c r="CF181" s="154">
        <f>IF(ISNA(VLOOKUP(O181,DANGERARRETE,10,FALSE)),0,VLOOKUP(O181,DANGERARRETE,10,FALSE))</f>
        <v>0</v>
      </c>
      <c r="CG181" s="154">
        <f t="shared" si="66"/>
        <v>0</v>
      </c>
      <c r="CH181" s="296" t="str">
        <f t="shared" si="69"/>
        <v>NON</v>
      </c>
    </row>
    <row r="182" spans="1:86" s="108" customFormat="1" ht="26.5" customHeight="1" x14ac:dyDescent="0.25">
      <c r="A182" s="77">
        <v>116</v>
      </c>
      <c r="B182" s="105"/>
      <c r="C182" s="105"/>
      <c r="D182" s="106"/>
      <c r="E182" s="106"/>
      <c r="F182" s="107"/>
      <c r="G182" s="114" t="s">
        <v>76</v>
      </c>
      <c r="H182" s="114" t="s">
        <v>76</v>
      </c>
      <c r="I182" s="114" t="s">
        <v>76</v>
      </c>
      <c r="J182" s="114" t="s">
        <v>76</v>
      </c>
      <c r="K182" s="114" t="s">
        <v>9</v>
      </c>
      <c r="L182" s="108" t="s">
        <v>8</v>
      </c>
      <c r="M182" s="108" t="s">
        <v>8</v>
      </c>
      <c r="N182" s="108" t="s">
        <v>8</v>
      </c>
      <c r="O182" s="108" t="s">
        <v>8</v>
      </c>
      <c r="P182" s="225" t="s">
        <v>76</v>
      </c>
      <c r="Q182" s="244" t="s">
        <v>34</v>
      </c>
      <c r="R182" s="259" t="s">
        <v>299</v>
      </c>
      <c r="S182" s="265" t="s">
        <v>300</v>
      </c>
      <c r="T182" s="217">
        <v>0</v>
      </c>
      <c r="U182" s="149" t="s">
        <v>58</v>
      </c>
      <c r="V182" s="149" t="s">
        <v>256</v>
      </c>
      <c r="W182" s="150" t="str">
        <f t="shared" si="111"/>
        <v>&lt; 30 mn</v>
      </c>
      <c r="X182" s="151" t="s">
        <v>31</v>
      </c>
      <c r="Y182" s="229" t="s">
        <v>108</v>
      </c>
      <c r="Z182" s="152">
        <f t="shared" si="46"/>
        <v>0</v>
      </c>
      <c r="AA182" s="152">
        <f t="shared" si="47"/>
        <v>0</v>
      </c>
      <c r="AB182" s="152">
        <f t="shared" si="48"/>
        <v>0</v>
      </c>
      <c r="AC182" s="152">
        <f t="shared" si="49"/>
        <v>0</v>
      </c>
      <c r="AD182" s="152">
        <f t="shared" si="50"/>
        <v>0</v>
      </c>
      <c r="AE182" s="152">
        <f t="shared" si="51"/>
        <v>0</v>
      </c>
      <c r="AF182" s="152">
        <f t="shared" si="52"/>
        <v>0</v>
      </c>
      <c r="AG182" s="152">
        <f t="shared" si="53"/>
        <v>0</v>
      </c>
      <c r="AH182" s="152">
        <f t="shared" si="54"/>
        <v>0</v>
      </c>
      <c r="AI182" s="152">
        <f t="shared" si="55"/>
        <v>0</v>
      </c>
      <c r="AJ182" s="152">
        <f t="shared" si="56"/>
        <v>0</v>
      </c>
      <c r="AK182" s="152">
        <f t="shared" si="57"/>
        <v>0</v>
      </c>
      <c r="AL182" s="263">
        <f t="shared" si="72"/>
        <v>0</v>
      </c>
      <c r="AM182" s="263">
        <f t="shared" si="70"/>
        <v>0</v>
      </c>
      <c r="AN182" s="263">
        <f t="shared" si="73"/>
        <v>0</v>
      </c>
      <c r="AO182" s="251">
        <f t="shared" si="71"/>
        <v>0</v>
      </c>
      <c r="AP182" s="153">
        <f t="shared" si="59"/>
        <v>0</v>
      </c>
      <c r="AQ182" s="153" t="str">
        <f t="shared" si="60"/>
        <v>0</v>
      </c>
      <c r="AR182" s="153" t="str">
        <f t="shared" si="67"/>
        <v>0</v>
      </c>
      <c r="AS182" s="153" t="str">
        <f t="shared" si="68"/>
        <v>0</v>
      </c>
      <c r="AT182" s="247">
        <f t="shared" si="61"/>
        <v>1</v>
      </c>
      <c r="AU182" s="247" t="str">
        <f t="shared" si="62"/>
        <v>Faible</v>
      </c>
      <c r="AV182" s="346" t="str">
        <f t="shared" si="63"/>
        <v>NON</v>
      </c>
      <c r="AW182" s="234" t="str">
        <f>IF(CB182&lt;100,"RISQUE MINIME","RISQUE NON FAIBLE")</f>
        <v>RISQUE MINIME</v>
      </c>
      <c r="AX182" s="231" t="str">
        <f>IF(AO182=0,"NON","OUI")</f>
        <v>NON</v>
      </c>
      <c r="AY182" s="351"/>
      <c r="AZ182" s="352" t="s">
        <v>310</v>
      </c>
      <c r="BA182" s="237" t="str">
        <f>IF(AP182=0,"NON","OUI")</f>
        <v>NON</v>
      </c>
      <c r="BB182" s="351"/>
      <c r="BC182" s="351"/>
      <c r="BD182" s="352" t="s">
        <v>310</v>
      </c>
      <c r="BE182" s="237" t="str">
        <f>IF((AQ182+AR182)=3,"YEUX / INGESTION",IF(AQ182="2","YEUX",IF(AR182="1","INGESTION","NON")))</f>
        <v>NON</v>
      </c>
      <c r="BF182" s="351"/>
      <c r="BG182" s="354" t="s">
        <v>310</v>
      </c>
      <c r="BH182" s="154">
        <f>IF(ISNA(VLOOKUP(L182,CMRCLP,4,FALSE)),0,VLOOKUP(L182,CMRCLP,4))</f>
        <v>0</v>
      </c>
      <c r="BI182" s="154">
        <f>IF(ISNA(VLOOKUP(M182,CMRCLP,4,FALSE)),0,VLOOKUP(M182,CMRCLP,4))</f>
        <v>0</v>
      </c>
      <c r="BJ182" s="154">
        <f>IF(ISNA(VLOOKUP(N182,CMRCLP,4,FALSE)),0,VLOOKUP(N182,CMRCLP,4))</f>
        <v>0</v>
      </c>
      <c r="BK182" s="154">
        <f>IF(ISNA(VLOOKUP(O182,CMRCLP,4,FALSE)),0,VLOOKUP(O182,CMRCLP,4))</f>
        <v>0</v>
      </c>
      <c r="BL182" s="154">
        <f>IF(ISNA(VLOOKUP(L182,DANGERCLP,2,FALSE)),1,VLOOKUP(L182,DANGERCLP,2,FALSE))</f>
        <v>1</v>
      </c>
      <c r="BM182" s="154">
        <f>IF(ISNA(VLOOKUP(M182,DANGERCLP,2,FALSE)),1,VLOOKUP(M182,DANGERCLP,2,FALSE))</f>
        <v>1</v>
      </c>
      <c r="BN182" s="154">
        <f>IF(ISNA(VLOOKUP(N182,DANGERCLP,2,FALSE)),1,VLOOKUP(N182,DANGERCLP,2,FALSE))</f>
        <v>1</v>
      </c>
      <c r="BO182" s="154">
        <f>IF(ISNA(VLOOKUP(O182,DANGERCLP,2,FALSE)),1,VLOOKUP(O182,DANGERCLP,2,FALSE))</f>
        <v>1</v>
      </c>
      <c r="BP182" s="154">
        <f>IF(ISNA(VLOOKUP(P182,VLEPON,2)),1,VLOOKUP(P182,VLEPON,2))</f>
        <v>1</v>
      </c>
      <c r="BQ182" s="155">
        <f>T182/MAXA($T$8:$T$463)</f>
        <v>0</v>
      </c>
      <c r="BR182" s="156">
        <f t="shared" si="112"/>
        <v>11</v>
      </c>
      <c r="BS182" s="156">
        <f t="shared" si="113"/>
        <v>11</v>
      </c>
      <c r="BT182" s="157">
        <f t="shared" si="114"/>
        <v>1</v>
      </c>
      <c r="BU182" s="255">
        <f t="shared" si="58"/>
        <v>1</v>
      </c>
      <c r="BV182" s="252">
        <f>IF(ISNA(VLOOKUP((CONCATENATE(U182,V182)),Fréquencess,3,FALSE)),0,VLOOKUP((CONCATENATE(U182,V182)),Fréquencess,3,FALSE))</f>
        <v>1</v>
      </c>
      <c r="BW182" s="247">
        <f t="shared" si="115"/>
        <v>1</v>
      </c>
      <c r="BX182" s="247">
        <f t="shared" si="64"/>
        <v>1</v>
      </c>
      <c r="BY182" s="247">
        <f>IF(ISNA(VLOOKUP(Q182,score_volatilité,2,FALSE)),0,VLOOKUP(Q182,score_volatilité,2,FALSE))</f>
        <v>1</v>
      </c>
      <c r="BZ182" s="247">
        <f>IF(ISNA(VLOOKUP(X182,score_procédé,2,FALSE)),0,VLOOKUP(X182,score_procédé,2,FALSE))</f>
        <v>0.5</v>
      </c>
      <c r="CA182" s="247">
        <f>IF(ISNA(VLOOKUP(Y182,score_protection,2,FALSE)),0,VLOOKUP(Y182,score_protection,2,FALSE))</f>
        <v>1</v>
      </c>
      <c r="CB182" s="252">
        <f t="shared" si="65"/>
        <v>0.5</v>
      </c>
      <c r="CC182" s="154">
        <f>IF(ISNA(VLOOKUP(L182,DANGERARRETE,10,FALSE)),0,VLOOKUP(L182,DANGERARRETE,10,FALSE))</f>
        <v>0</v>
      </c>
      <c r="CD182" s="154">
        <f>IF(ISNA(VLOOKUP(M182,DANGERARRETE,10,FALSE)),0,VLOOKUP(M182,DANGERARRETE,10,FALSE))</f>
        <v>0</v>
      </c>
      <c r="CE182" s="154">
        <f>IF(ISNA(VLOOKUP(N182,DANGERARRETE,10,FALSE)),0,VLOOKUP(N182,DANGERARRETE,10,FALSE))</f>
        <v>0</v>
      </c>
      <c r="CF182" s="154">
        <f>IF(ISNA(VLOOKUP(O182,DANGERARRETE,10,FALSE)),0,VLOOKUP(O182,DANGERARRETE,10,FALSE))</f>
        <v>0</v>
      </c>
      <c r="CG182" s="154">
        <f t="shared" si="66"/>
        <v>0</v>
      </c>
      <c r="CH182" s="296" t="str">
        <f t="shared" si="69"/>
        <v>NON</v>
      </c>
    </row>
    <row r="183" spans="1:86" s="108" customFormat="1" ht="26.5" customHeight="1" x14ac:dyDescent="0.25">
      <c r="A183" s="77">
        <v>116</v>
      </c>
      <c r="B183" s="105"/>
      <c r="C183" s="105"/>
      <c r="D183" s="106"/>
      <c r="E183" s="106"/>
      <c r="F183" s="107"/>
      <c r="G183" s="114" t="s">
        <v>76</v>
      </c>
      <c r="H183" s="114" t="s">
        <v>76</v>
      </c>
      <c r="I183" s="114" t="s">
        <v>76</v>
      </c>
      <c r="J183" s="114" t="s">
        <v>76</v>
      </c>
      <c r="K183" s="114" t="s">
        <v>9</v>
      </c>
      <c r="L183" s="108" t="s">
        <v>8</v>
      </c>
      <c r="M183" s="108" t="s">
        <v>8</v>
      </c>
      <c r="N183" s="108" t="s">
        <v>8</v>
      </c>
      <c r="O183" s="108" t="s">
        <v>8</v>
      </c>
      <c r="P183" s="225" t="s">
        <v>76</v>
      </c>
      <c r="Q183" s="244" t="s">
        <v>34</v>
      </c>
      <c r="R183" s="259" t="s">
        <v>299</v>
      </c>
      <c r="S183" s="265" t="s">
        <v>300</v>
      </c>
      <c r="T183" s="217">
        <v>0</v>
      </c>
      <c r="U183" s="149" t="s">
        <v>58</v>
      </c>
      <c r="V183" s="149" t="s">
        <v>256</v>
      </c>
      <c r="W183" s="150" t="str">
        <f t="shared" si="111"/>
        <v>&lt; 30 mn</v>
      </c>
      <c r="X183" s="151" t="s">
        <v>31</v>
      </c>
      <c r="Y183" s="229" t="s">
        <v>108</v>
      </c>
      <c r="Z183" s="152">
        <f t="shared" si="46"/>
        <v>0</v>
      </c>
      <c r="AA183" s="152">
        <f t="shared" si="47"/>
        <v>0</v>
      </c>
      <c r="AB183" s="152">
        <f t="shared" si="48"/>
        <v>0</v>
      </c>
      <c r="AC183" s="152">
        <f t="shared" si="49"/>
        <v>0</v>
      </c>
      <c r="AD183" s="152">
        <f t="shared" si="50"/>
        <v>0</v>
      </c>
      <c r="AE183" s="152">
        <f t="shared" si="51"/>
        <v>0</v>
      </c>
      <c r="AF183" s="152">
        <f t="shared" si="52"/>
        <v>0</v>
      </c>
      <c r="AG183" s="152">
        <f t="shared" si="53"/>
        <v>0</v>
      </c>
      <c r="AH183" s="152">
        <f t="shared" si="54"/>
        <v>0</v>
      </c>
      <c r="AI183" s="152">
        <f t="shared" si="55"/>
        <v>0</v>
      </c>
      <c r="AJ183" s="152">
        <f t="shared" si="56"/>
        <v>0</v>
      </c>
      <c r="AK183" s="152">
        <f t="shared" si="57"/>
        <v>0</v>
      </c>
      <c r="AL183" s="263">
        <f t="shared" si="72"/>
        <v>0</v>
      </c>
      <c r="AM183" s="263">
        <f t="shared" si="70"/>
        <v>0</v>
      </c>
      <c r="AN183" s="263">
        <f t="shared" si="73"/>
        <v>0</v>
      </c>
      <c r="AO183" s="251">
        <f t="shared" si="71"/>
        <v>0</v>
      </c>
      <c r="AP183" s="153">
        <f t="shared" si="59"/>
        <v>0</v>
      </c>
      <c r="AQ183" s="153" t="str">
        <f t="shared" si="60"/>
        <v>0</v>
      </c>
      <c r="AR183" s="153" t="str">
        <f t="shared" si="67"/>
        <v>0</v>
      </c>
      <c r="AS183" s="153" t="str">
        <f t="shared" si="68"/>
        <v>0</v>
      </c>
      <c r="AT183" s="247">
        <f t="shared" si="61"/>
        <v>1</v>
      </c>
      <c r="AU183" s="247" t="str">
        <f t="shared" si="62"/>
        <v>Faible</v>
      </c>
      <c r="AV183" s="346" t="str">
        <f t="shared" si="63"/>
        <v>NON</v>
      </c>
      <c r="AW183" s="234" t="str">
        <f>IF(CB183&lt;100,"RISQUE MINIME","RISQUE NON FAIBLE")</f>
        <v>RISQUE MINIME</v>
      </c>
      <c r="AX183" s="231" t="str">
        <f>IF(AO183=0,"NON","OUI")</f>
        <v>NON</v>
      </c>
      <c r="AY183" s="351"/>
      <c r="AZ183" s="352" t="s">
        <v>310</v>
      </c>
      <c r="BA183" s="237" t="str">
        <f>IF(AP183=0,"NON","OUI")</f>
        <v>NON</v>
      </c>
      <c r="BB183" s="351"/>
      <c r="BC183" s="351"/>
      <c r="BD183" s="352" t="s">
        <v>310</v>
      </c>
      <c r="BE183" s="237" t="str">
        <f>IF((AQ183+AR183)=3,"YEUX / INGESTION",IF(AQ183="2","YEUX",IF(AR183="1","INGESTION","NON")))</f>
        <v>NON</v>
      </c>
      <c r="BF183" s="351"/>
      <c r="BG183" s="354" t="s">
        <v>310</v>
      </c>
      <c r="BH183" s="154">
        <f>IF(ISNA(VLOOKUP(L183,CMRCLP,4,FALSE)),0,VLOOKUP(L183,CMRCLP,4))</f>
        <v>0</v>
      </c>
      <c r="BI183" s="154">
        <f>IF(ISNA(VLOOKUP(M183,CMRCLP,4,FALSE)),0,VLOOKUP(M183,CMRCLP,4))</f>
        <v>0</v>
      </c>
      <c r="BJ183" s="154">
        <f>IF(ISNA(VLOOKUP(N183,CMRCLP,4,FALSE)),0,VLOOKUP(N183,CMRCLP,4))</f>
        <v>0</v>
      </c>
      <c r="BK183" s="154">
        <f>IF(ISNA(VLOOKUP(O183,CMRCLP,4,FALSE)),0,VLOOKUP(O183,CMRCLP,4))</f>
        <v>0</v>
      </c>
      <c r="BL183" s="154">
        <f>IF(ISNA(VLOOKUP(L183,DANGERCLP,2,FALSE)),1,VLOOKUP(L183,DANGERCLP,2,FALSE))</f>
        <v>1</v>
      </c>
      <c r="BM183" s="154">
        <f>IF(ISNA(VLOOKUP(M183,DANGERCLP,2,FALSE)),1,VLOOKUP(M183,DANGERCLP,2,FALSE))</f>
        <v>1</v>
      </c>
      <c r="BN183" s="154">
        <f>IF(ISNA(VLOOKUP(N183,DANGERCLP,2,FALSE)),1,VLOOKUP(N183,DANGERCLP,2,FALSE))</f>
        <v>1</v>
      </c>
      <c r="BO183" s="154">
        <f>IF(ISNA(VLOOKUP(O183,DANGERCLP,2,FALSE)),1,VLOOKUP(O183,DANGERCLP,2,FALSE))</f>
        <v>1</v>
      </c>
      <c r="BP183" s="154">
        <f>IF(ISNA(VLOOKUP(P183,VLEPON,2)),1,VLOOKUP(P183,VLEPON,2))</f>
        <v>1</v>
      </c>
      <c r="BQ183" s="155">
        <f>T183/MAXA($T$8:$T$463)</f>
        <v>0</v>
      </c>
      <c r="BR183" s="156">
        <f t="shared" si="112"/>
        <v>11</v>
      </c>
      <c r="BS183" s="156">
        <f t="shared" si="113"/>
        <v>11</v>
      </c>
      <c r="BT183" s="157">
        <f t="shared" si="114"/>
        <v>1</v>
      </c>
      <c r="BU183" s="255">
        <f t="shared" si="58"/>
        <v>1</v>
      </c>
      <c r="BV183" s="252">
        <f>IF(ISNA(VLOOKUP((CONCATENATE(U183,V183)),Fréquencess,3,FALSE)),0,VLOOKUP((CONCATENATE(U183,V183)),Fréquencess,3,FALSE))</f>
        <v>1</v>
      </c>
      <c r="BW183" s="247">
        <f t="shared" si="115"/>
        <v>1</v>
      </c>
      <c r="BX183" s="247">
        <f t="shared" si="64"/>
        <v>1</v>
      </c>
      <c r="BY183" s="247">
        <f>IF(ISNA(VLOOKUP(Q183,score_volatilité,2,FALSE)),0,VLOOKUP(Q183,score_volatilité,2,FALSE))</f>
        <v>1</v>
      </c>
      <c r="BZ183" s="247">
        <f>IF(ISNA(VLOOKUP(X183,score_procédé,2,FALSE)),0,VLOOKUP(X183,score_procédé,2,FALSE))</f>
        <v>0.5</v>
      </c>
      <c r="CA183" s="247">
        <f>IF(ISNA(VLOOKUP(Y183,score_protection,2,FALSE)),0,VLOOKUP(Y183,score_protection,2,FALSE))</f>
        <v>1</v>
      </c>
      <c r="CB183" s="252">
        <f t="shared" si="65"/>
        <v>0.5</v>
      </c>
      <c r="CC183" s="154">
        <f>IF(ISNA(VLOOKUP(L183,DANGERARRETE,10,FALSE)),0,VLOOKUP(L183,DANGERARRETE,10,FALSE))</f>
        <v>0</v>
      </c>
      <c r="CD183" s="154">
        <f>IF(ISNA(VLOOKUP(M183,DANGERARRETE,10,FALSE)),0,VLOOKUP(M183,DANGERARRETE,10,FALSE))</f>
        <v>0</v>
      </c>
      <c r="CE183" s="154">
        <f>IF(ISNA(VLOOKUP(N183,DANGERARRETE,10,FALSE)),0,VLOOKUP(N183,DANGERARRETE,10,FALSE))</f>
        <v>0</v>
      </c>
      <c r="CF183" s="154">
        <f>IF(ISNA(VLOOKUP(O183,DANGERARRETE,10,FALSE)),0,VLOOKUP(O183,DANGERARRETE,10,FALSE))</f>
        <v>0</v>
      </c>
      <c r="CG183" s="154">
        <f t="shared" si="66"/>
        <v>0</v>
      </c>
      <c r="CH183" s="296" t="str">
        <f t="shared" si="69"/>
        <v>NON</v>
      </c>
    </row>
    <row r="184" spans="1:86" s="108" customFormat="1" ht="26.5" customHeight="1" x14ac:dyDescent="0.25">
      <c r="A184" s="77">
        <v>116</v>
      </c>
      <c r="B184" s="105"/>
      <c r="C184" s="105"/>
      <c r="D184" s="106"/>
      <c r="E184" s="106"/>
      <c r="F184" s="107"/>
      <c r="G184" s="114" t="s">
        <v>76</v>
      </c>
      <c r="H184" s="114" t="s">
        <v>76</v>
      </c>
      <c r="I184" s="114" t="s">
        <v>76</v>
      </c>
      <c r="J184" s="114" t="s">
        <v>76</v>
      </c>
      <c r="K184" s="114" t="s">
        <v>9</v>
      </c>
      <c r="L184" s="108" t="s">
        <v>8</v>
      </c>
      <c r="M184" s="108" t="s">
        <v>8</v>
      </c>
      <c r="N184" s="108" t="s">
        <v>8</v>
      </c>
      <c r="O184" s="108" t="s">
        <v>8</v>
      </c>
      <c r="P184" s="225" t="s">
        <v>76</v>
      </c>
      <c r="Q184" s="244" t="s">
        <v>34</v>
      </c>
      <c r="R184" s="259" t="s">
        <v>299</v>
      </c>
      <c r="S184" s="265" t="s">
        <v>300</v>
      </c>
      <c r="T184" s="217">
        <v>0</v>
      </c>
      <c r="U184" s="149" t="s">
        <v>58</v>
      </c>
      <c r="V184" s="149" t="s">
        <v>256</v>
      </c>
      <c r="W184" s="150" t="str">
        <f t="shared" si="111"/>
        <v>&lt; 30 mn</v>
      </c>
      <c r="X184" s="151" t="s">
        <v>31</v>
      </c>
      <c r="Y184" s="229" t="s">
        <v>108</v>
      </c>
      <c r="Z184" s="152">
        <f t="shared" si="46"/>
        <v>0</v>
      </c>
      <c r="AA184" s="152">
        <f t="shared" si="47"/>
        <v>0</v>
      </c>
      <c r="AB184" s="152">
        <f t="shared" si="48"/>
        <v>0</v>
      </c>
      <c r="AC184" s="152">
        <f t="shared" si="49"/>
        <v>0</v>
      </c>
      <c r="AD184" s="152">
        <f t="shared" si="50"/>
        <v>0</v>
      </c>
      <c r="AE184" s="152">
        <f t="shared" si="51"/>
        <v>0</v>
      </c>
      <c r="AF184" s="152">
        <f t="shared" si="52"/>
        <v>0</v>
      </c>
      <c r="AG184" s="152">
        <f t="shared" si="53"/>
        <v>0</v>
      </c>
      <c r="AH184" s="152">
        <f t="shared" si="54"/>
        <v>0</v>
      </c>
      <c r="AI184" s="152">
        <f t="shared" si="55"/>
        <v>0</v>
      </c>
      <c r="AJ184" s="152">
        <f t="shared" si="56"/>
        <v>0</v>
      </c>
      <c r="AK184" s="152">
        <f t="shared" si="57"/>
        <v>0</v>
      </c>
      <c r="AL184" s="263">
        <f t="shared" si="72"/>
        <v>0</v>
      </c>
      <c r="AM184" s="263">
        <f t="shared" si="70"/>
        <v>0</v>
      </c>
      <c r="AN184" s="263">
        <f t="shared" si="73"/>
        <v>0</v>
      </c>
      <c r="AO184" s="251">
        <f t="shared" si="71"/>
        <v>0</v>
      </c>
      <c r="AP184" s="153">
        <f t="shared" si="59"/>
        <v>0</v>
      </c>
      <c r="AQ184" s="153" t="str">
        <f t="shared" si="60"/>
        <v>0</v>
      </c>
      <c r="AR184" s="153" t="str">
        <f t="shared" si="67"/>
        <v>0</v>
      </c>
      <c r="AS184" s="153" t="str">
        <f t="shared" si="68"/>
        <v>0</v>
      </c>
      <c r="AT184" s="247">
        <f t="shared" si="61"/>
        <v>1</v>
      </c>
      <c r="AU184" s="247" t="str">
        <f t="shared" si="62"/>
        <v>Faible</v>
      </c>
      <c r="AV184" s="346" t="str">
        <f t="shared" si="63"/>
        <v>NON</v>
      </c>
      <c r="AW184" s="234" t="str">
        <f>IF(CB184&lt;100,"RISQUE MINIME","RISQUE NON FAIBLE")</f>
        <v>RISQUE MINIME</v>
      </c>
      <c r="AX184" s="231" t="str">
        <f>IF(AO184=0,"NON","OUI")</f>
        <v>NON</v>
      </c>
      <c r="AY184" s="351"/>
      <c r="AZ184" s="352" t="s">
        <v>310</v>
      </c>
      <c r="BA184" s="237" t="str">
        <f>IF(AP184=0,"NON","OUI")</f>
        <v>NON</v>
      </c>
      <c r="BB184" s="351"/>
      <c r="BC184" s="351"/>
      <c r="BD184" s="352" t="s">
        <v>310</v>
      </c>
      <c r="BE184" s="237" t="str">
        <f>IF((AQ184+AR184)=3,"YEUX / INGESTION",IF(AQ184="2","YEUX",IF(AR184="1","INGESTION","NON")))</f>
        <v>NON</v>
      </c>
      <c r="BF184" s="351"/>
      <c r="BG184" s="354" t="s">
        <v>310</v>
      </c>
      <c r="BH184" s="154">
        <f>IF(ISNA(VLOOKUP(L184,CMRCLP,4,FALSE)),0,VLOOKUP(L184,CMRCLP,4))</f>
        <v>0</v>
      </c>
      <c r="BI184" s="154">
        <f>IF(ISNA(VLOOKUP(M184,CMRCLP,4,FALSE)),0,VLOOKUP(M184,CMRCLP,4))</f>
        <v>0</v>
      </c>
      <c r="BJ184" s="154">
        <f>IF(ISNA(VLOOKUP(N184,CMRCLP,4,FALSE)),0,VLOOKUP(N184,CMRCLP,4))</f>
        <v>0</v>
      </c>
      <c r="BK184" s="154">
        <f>IF(ISNA(VLOOKUP(O184,CMRCLP,4,FALSE)),0,VLOOKUP(O184,CMRCLP,4))</f>
        <v>0</v>
      </c>
      <c r="BL184" s="154">
        <f>IF(ISNA(VLOOKUP(L184,DANGERCLP,2,FALSE)),1,VLOOKUP(L184,DANGERCLP,2,FALSE))</f>
        <v>1</v>
      </c>
      <c r="BM184" s="154">
        <f>IF(ISNA(VLOOKUP(M184,DANGERCLP,2,FALSE)),1,VLOOKUP(M184,DANGERCLP,2,FALSE))</f>
        <v>1</v>
      </c>
      <c r="BN184" s="154">
        <f>IF(ISNA(VLOOKUP(N184,DANGERCLP,2,FALSE)),1,VLOOKUP(N184,DANGERCLP,2,FALSE))</f>
        <v>1</v>
      </c>
      <c r="BO184" s="154">
        <f>IF(ISNA(VLOOKUP(O184,DANGERCLP,2,FALSE)),1,VLOOKUP(O184,DANGERCLP,2,FALSE))</f>
        <v>1</v>
      </c>
      <c r="BP184" s="154">
        <f>IF(ISNA(VLOOKUP(P184,VLEPON,2)),1,VLOOKUP(P184,VLEPON,2))</f>
        <v>1</v>
      </c>
      <c r="BQ184" s="155">
        <f>T184/MAXA($T$8:$T$463)</f>
        <v>0</v>
      </c>
      <c r="BR184" s="156">
        <f t="shared" si="112"/>
        <v>11</v>
      </c>
      <c r="BS184" s="156">
        <f t="shared" si="113"/>
        <v>11</v>
      </c>
      <c r="BT184" s="157">
        <f t="shared" si="114"/>
        <v>1</v>
      </c>
      <c r="BU184" s="255">
        <f t="shared" si="58"/>
        <v>1</v>
      </c>
      <c r="BV184" s="252">
        <f>IF(ISNA(VLOOKUP((CONCATENATE(U184,V184)),Fréquencess,3,FALSE)),0,VLOOKUP((CONCATENATE(U184,V184)),Fréquencess,3,FALSE))</f>
        <v>1</v>
      </c>
      <c r="BW184" s="247">
        <f t="shared" si="115"/>
        <v>1</v>
      </c>
      <c r="BX184" s="247">
        <f t="shared" si="64"/>
        <v>1</v>
      </c>
      <c r="BY184" s="247">
        <f>IF(ISNA(VLOOKUP(Q184,score_volatilité,2,FALSE)),0,VLOOKUP(Q184,score_volatilité,2,FALSE))</f>
        <v>1</v>
      </c>
      <c r="BZ184" s="247">
        <f>IF(ISNA(VLOOKUP(X184,score_procédé,2,FALSE)),0,VLOOKUP(X184,score_procédé,2,FALSE))</f>
        <v>0.5</v>
      </c>
      <c r="CA184" s="247">
        <f>IF(ISNA(VLOOKUP(Y184,score_protection,2,FALSE)),0,VLOOKUP(Y184,score_protection,2,FALSE))</f>
        <v>1</v>
      </c>
      <c r="CB184" s="252">
        <f t="shared" si="65"/>
        <v>0.5</v>
      </c>
      <c r="CC184" s="154">
        <f>IF(ISNA(VLOOKUP(L184,DANGERARRETE,10,FALSE)),0,VLOOKUP(L184,DANGERARRETE,10,FALSE))</f>
        <v>0</v>
      </c>
      <c r="CD184" s="154">
        <f>IF(ISNA(VLOOKUP(M184,DANGERARRETE,10,FALSE)),0,VLOOKUP(M184,DANGERARRETE,10,FALSE))</f>
        <v>0</v>
      </c>
      <c r="CE184" s="154">
        <f>IF(ISNA(VLOOKUP(N184,DANGERARRETE,10,FALSE)),0,VLOOKUP(N184,DANGERARRETE,10,FALSE))</f>
        <v>0</v>
      </c>
      <c r="CF184" s="154">
        <f>IF(ISNA(VLOOKUP(O184,DANGERARRETE,10,FALSE)),0,VLOOKUP(O184,DANGERARRETE,10,FALSE))</f>
        <v>0</v>
      </c>
      <c r="CG184" s="154">
        <f t="shared" si="66"/>
        <v>0</v>
      </c>
      <c r="CH184" s="296" t="str">
        <f t="shared" si="69"/>
        <v>NON</v>
      </c>
    </row>
    <row r="185" spans="1:86" s="108" customFormat="1" ht="26.5" customHeight="1" x14ac:dyDescent="0.25">
      <c r="A185" s="77">
        <v>116</v>
      </c>
      <c r="B185" s="105"/>
      <c r="C185" s="105"/>
      <c r="D185" s="106"/>
      <c r="E185" s="106"/>
      <c r="F185" s="107"/>
      <c r="G185" s="114" t="s">
        <v>76</v>
      </c>
      <c r="H185" s="114" t="s">
        <v>76</v>
      </c>
      <c r="I185" s="114" t="s">
        <v>76</v>
      </c>
      <c r="J185" s="114" t="s">
        <v>76</v>
      </c>
      <c r="K185" s="114" t="s">
        <v>9</v>
      </c>
      <c r="L185" s="108" t="s">
        <v>8</v>
      </c>
      <c r="M185" s="108" t="s">
        <v>8</v>
      </c>
      <c r="N185" s="108" t="s">
        <v>8</v>
      </c>
      <c r="O185" s="108" t="s">
        <v>8</v>
      </c>
      <c r="P185" s="225" t="s">
        <v>76</v>
      </c>
      <c r="Q185" s="244" t="s">
        <v>34</v>
      </c>
      <c r="R185" s="259" t="s">
        <v>299</v>
      </c>
      <c r="S185" s="265" t="s">
        <v>300</v>
      </c>
      <c r="T185" s="217">
        <v>0</v>
      </c>
      <c r="U185" s="149" t="s">
        <v>58</v>
      </c>
      <c r="V185" s="149" t="s">
        <v>256</v>
      </c>
      <c r="W185" s="150" t="str">
        <f t="shared" si="111"/>
        <v>&lt; 30 mn</v>
      </c>
      <c r="X185" s="151" t="s">
        <v>31</v>
      </c>
      <c r="Y185" s="229" t="s">
        <v>108</v>
      </c>
      <c r="Z185" s="152">
        <f t="shared" si="46"/>
        <v>0</v>
      </c>
      <c r="AA185" s="152">
        <f t="shared" si="47"/>
        <v>0</v>
      </c>
      <c r="AB185" s="152">
        <f t="shared" si="48"/>
        <v>0</v>
      </c>
      <c r="AC185" s="152">
        <f t="shared" si="49"/>
        <v>0</v>
      </c>
      <c r="AD185" s="152">
        <f t="shared" si="50"/>
        <v>0</v>
      </c>
      <c r="AE185" s="152">
        <f t="shared" si="51"/>
        <v>0</v>
      </c>
      <c r="AF185" s="152">
        <f t="shared" si="52"/>
        <v>0</v>
      </c>
      <c r="AG185" s="152">
        <f t="shared" si="53"/>
        <v>0</v>
      </c>
      <c r="AH185" s="152">
        <f t="shared" si="54"/>
        <v>0</v>
      </c>
      <c r="AI185" s="152">
        <f t="shared" si="55"/>
        <v>0</v>
      </c>
      <c r="AJ185" s="152">
        <f t="shared" si="56"/>
        <v>0</v>
      </c>
      <c r="AK185" s="152">
        <f t="shared" si="57"/>
        <v>0</v>
      </c>
      <c r="AL185" s="263">
        <f t="shared" si="72"/>
        <v>0</v>
      </c>
      <c r="AM185" s="263">
        <f t="shared" si="70"/>
        <v>0</v>
      </c>
      <c r="AN185" s="263">
        <f t="shared" si="73"/>
        <v>0</v>
      </c>
      <c r="AO185" s="251">
        <f t="shared" si="71"/>
        <v>0</v>
      </c>
      <c r="AP185" s="153">
        <f t="shared" si="59"/>
        <v>0</v>
      </c>
      <c r="AQ185" s="153" t="str">
        <f t="shared" si="60"/>
        <v>0</v>
      </c>
      <c r="AR185" s="153" t="str">
        <f t="shared" si="67"/>
        <v>0</v>
      </c>
      <c r="AS185" s="153" t="str">
        <f t="shared" si="68"/>
        <v>0</v>
      </c>
      <c r="AT185" s="247">
        <f t="shared" si="61"/>
        <v>1</v>
      </c>
      <c r="AU185" s="247" t="str">
        <f t="shared" si="62"/>
        <v>Faible</v>
      </c>
      <c r="AV185" s="346" t="str">
        <f t="shared" si="63"/>
        <v>NON</v>
      </c>
      <c r="AW185" s="234" t="str">
        <f>IF(CB185&lt;100,"RISQUE MINIME","RISQUE NON FAIBLE")</f>
        <v>RISQUE MINIME</v>
      </c>
      <c r="AX185" s="231" t="str">
        <f>IF(AO185=0,"NON","OUI")</f>
        <v>NON</v>
      </c>
      <c r="AY185" s="351"/>
      <c r="AZ185" s="352" t="s">
        <v>310</v>
      </c>
      <c r="BA185" s="237" t="str">
        <f>IF(AP185=0,"NON","OUI")</f>
        <v>NON</v>
      </c>
      <c r="BB185" s="351"/>
      <c r="BC185" s="351"/>
      <c r="BD185" s="352" t="s">
        <v>310</v>
      </c>
      <c r="BE185" s="237" t="str">
        <f>IF((AQ185+AR185)=3,"YEUX / INGESTION",IF(AQ185="2","YEUX",IF(AR185="1","INGESTION","NON")))</f>
        <v>NON</v>
      </c>
      <c r="BF185" s="351"/>
      <c r="BG185" s="354" t="s">
        <v>310</v>
      </c>
      <c r="BH185" s="154">
        <f>IF(ISNA(VLOOKUP(L185,CMRCLP,4,FALSE)),0,VLOOKUP(L185,CMRCLP,4))</f>
        <v>0</v>
      </c>
      <c r="BI185" s="154">
        <f>IF(ISNA(VLOOKUP(M185,CMRCLP,4,FALSE)),0,VLOOKUP(M185,CMRCLP,4))</f>
        <v>0</v>
      </c>
      <c r="BJ185" s="154">
        <f>IF(ISNA(VLOOKUP(N185,CMRCLP,4,FALSE)),0,VLOOKUP(N185,CMRCLP,4))</f>
        <v>0</v>
      </c>
      <c r="BK185" s="154">
        <f>IF(ISNA(VLOOKUP(O185,CMRCLP,4,FALSE)),0,VLOOKUP(O185,CMRCLP,4))</f>
        <v>0</v>
      </c>
      <c r="BL185" s="154">
        <f>IF(ISNA(VLOOKUP(L185,DANGERCLP,2,FALSE)),1,VLOOKUP(L185,DANGERCLP,2,FALSE))</f>
        <v>1</v>
      </c>
      <c r="BM185" s="154">
        <f>IF(ISNA(VLOOKUP(M185,DANGERCLP,2,FALSE)),1,VLOOKUP(M185,DANGERCLP,2,FALSE))</f>
        <v>1</v>
      </c>
      <c r="BN185" s="154">
        <f>IF(ISNA(VLOOKUP(N185,DANGERCLP,2,FALSE)),1,VLOOKUP(N185,DANGERCLP,2,FALSE))</f>
        <v>1</v>
      </c>
      <c r="BO185" s="154">
        <f>IF(ISNA(VLOOKUP(O185,DANGERCLP,2,FALSE)),1,VLOOKUP(O185,DANGERCLP,2,FALSE))</f>
        <v>1</v>
      </c>
      <c r="BP185" s="154">
        <f>IF(ISNA(VLOOKUP(P185,VLEPON,2)),1,VLOOKUP(P185,VLEPON,2))</f>
        <v>1</v>
      </c>
      <c r="BQ185" s="155">
        <f>T185/MAXA($T$8:$T$463)</f>
        <v>0</v>
      </c>
      <c r="BR185" s="156">
        <f t="shared" si="112"/>
        <v>11</v>
      </c>
      <c r="BS185" s="156">
        <f t="shared" si="113"/>
        <v>11</v>
      </c>
      <c r="BT185" s="157">
        <f t="shared" si="114"/>
        <v>1</v>
      </c>
      <c r="BU185" s="255">
        <f t="shared" si="58"/>
        <v>1</v>
      </c>
      <c r="BV185" s="252">
        <f>IF(ISNA(VLOOKUP((CONCATENATE(U185,V185)),Fréquencess,3,FALSE)),0,VLOOKUP((CONCATENATE(U185,V185)),Fréquencess,3,FALSE))</f>
        <v>1</v>
      </c>
      <c r="BW185" s="247">
        <f t="shared" si="115"/>
        <v>1</v>
      </c>
      <c r="BX185" s="247">
        <f t="shared" si="64"/>
        <v>1</v>
      </c>
      <c r="BY185" s="247">
        <f>IF(ISNA(VLOOKUP(Q185,score_volatilité,2,FALSE)),0,VLOOKUP(Q185,score_volatilité,2,FALSE))</f>
        <v>1</v>
      </c>
      <c r="BZ185" s="247">
        <f>IF(ISNA(VLOOKUP(X185,score_procédé,2,FALSE)),0,VLOOKUP(X185,score_procédé,2,FALSE))</f>
        <v>0.5</v>
      </c>
      <c r="CA185" s="247">
        <f>IF(ISNA(VLOOKUP(Y185,score_protection,2,FALSE)),0,VLOOKUP(Y185,score_protection,2,FALSE))</f>
        <v>1</v>
      </c>
      <c r="CB185" s="252">
        <f t="shared" si="65"/>
        <v>0.5</v>
      </c>
      <c r="CC185" s="154">
        <f>IF(ISNA(VLOOKUP(L185,DANGERARRETE,10,FALSE)),0,VLOOKUP(L185,DANGERARRETE,10,FALSE))</f>
        <v>0</v>
      </c>
      <c r="CD185" s="154">
        <f>IF(ISNA(VLOOKUP(M185,DANGERARRETE,10,FALSE)),0,VLOOKUP(M185,DANGERARRETE,10,FALSE))</f>
        <v>0</v>
      </c>
      <c r="CE185" s="154">
        <f>IF(ISNA(VLOOKUP(N185,DANGERARRETE,10,FALSE)),0,VLOOKUP(N185,DANGERARRETE,10,FALSE))</f>
        <v>0</v>
      </c>
      <c r="CF185" s="154">
        <f>IF(ISNA(VLOOKUP(O185,DANGERARRETE,10,FALSE)),0,VLOOKUP(O185,DANGERARRETE,10,FALSE))</f>
        <v>0</v>
      </c>
      <c r="CG185" s="154">
        <f t="shared" si="66"/>
        <v>0</v>
      </c>
      <c r="CH185" s="296" t="str">
        <f t="shared" si="69"/>
        <v>NON</v>
      </c>
    </row>
    <row r="186" spans="1:86" s="108" customFormat="1" ht="26.5" customHeight="1" x14ac:dyDescent="0.25">
      <c r="A186" s="77">
        <v>116</v>
      </c>
      <c r="B186" s="105"/>
      <c r="C186" s="105"/>
      <c r="D186" s="106"/>
      <c r="E186" s="106"/>
      <c r="F186" s="107"/>
      <c r="G186" s="114" t="s">
        <v>76</v>
      </c>
      <c r="H186" s="114" t="s">
        <v>76</v>
      </c>
      <c r="I186" s="114" t="s">
        <v>76</v>
      </c>
      <c r="J186" s="114" t="s">
        <v>76</v>
      </c>
      <c r="K186" s="114" t="s">
        <v>9</v>
      </c>
      <c r="L186" s="108" t="s">
        <v>8</v>
      </c>
      <c r="M186" s="108" t="s">
        <v>8</v>
      </c>
      <c r="N186" s="108" t="s">
        <v>8</v>
      </c>
      <c r="O186" s="108" t="s">
        <v>8</v>
      </c>
      <c r="P186" s="225" t="s">
        <v>76</v>
      </c>
      <c r="Q186" s="244" t="s">
        <v>34</v>
      </c>
      <c r="R186" s="259" t="s">
        <v>299</v>
      </c>
      <c r="S186" s="265" t="s">
        <v>300</v>
      </c>
      <c r="T186" s="217">
        <v>0</v>
      </c>
      <c r="U186" s="149" t="s">
        <v>58</v>
      </c>
      <c r="V186" s="149" t="s">
        <v>256</v>
      </c>
      <c r="W186" s="150" t="str">
        <f t="shared" si="111"/>
        <v>&lt; 30 mn</v>
      </c>
      <c r="X186" s="151" t="s">
        <v>31</v>
      </c>
      <c r="Y186" s="229" t="s">
        <v>108</v>
      </c>
      <c r="Z186" s="152">
        <f t="shared" si="46"/>
        <v>0</v>
      </c>
      <c r="AA186" s="152">
        <f t="shared" si="47"/>
        <v>0</v>
      </c>
      <c r="AB186" s="152">
        <f t="shared" si="48"/>
        <v>0</v>
      </c>
      <c r="AC186" s="152">
        <f t="shared" si="49"/>
        <v>0</v>
      </c>
      <c r="AD186" s="152">
        <f t="shared" si="50"/>
        <v>0</v>
      </c>
      <c r="AE186" s="152">
        <f t="shared" si="51"/>
        <v>0</v>
      </c>
      <c r="AF186" s="152">
        <f t="shared" si="52"/>
        <v>0</v>
      </c>
      <c r="AG186" s="152">
        <f t="shared" si="53"/>
        <v>0</v>
      </c>
      <c r="AH186" s="152">
        <f t="shared" si="54"/>
        <v>0</v>
      </c>
      <c r="AI186" s="152">
        <f t="shared" si="55"/>
        <v>0</v>
      </c>
      <c r="AJ186" s="152">
        <f t="shared" si="56"/>
        <v>0</v>
      </c>
      <c r="AK186" s="152">
        <f t="shared" si="57"/>
        <v>0</v>
      </c>
      <c r="AL186" s="263">
        <f t="shared" si="72"/>
        <v>0</v>
      </c>
      <c r="AM186" s="263">
        <f t="shared" si="70"/>
        <v>0</v>
      </c>
      <c r="AN186" s="263">
        <f t="shared" si="73"/>
        <v>0</v>
      </c>
      <c r="AO186" s="251">
        <f t="shared" si="71"/>
        <v>0</v>
      </c>
      <c r="AP186" s="153">
        <f t="shared" si="59"/>
        <v>0</v>
      </c>
      <c r="AQ186" s="153" t="str">
        <f t="shared" si="60"/>
        <v>0</v>
      </c>
      <c r="AR186" s="153" t="str">
        <f t="shared" si="67"/>
        <v>0</v>
      </c>
      <c r="AS186" s="153" t="str">
        <f t="shared" si="68"/>
        <v>0</v>
      </c>
      <c r="AT186" s="247">
        <f t="shared" si="61"/>
        <v>1</v>
      </c>
      <c r="AU186" s="247" t="str">
        <f t="shared" si="62"/>
        <v>Faible</v>
      </c>
      <c r="AV186" s="346" t="str">
        <f t="shared" si="63"/>
        <v>NON</v>
      </c>
      <c r="AW186" s="234" t="str">
        <f>IF(CB186&lt;100,"RISQUE MINIME","RISQUE NON FAIBLE")</f>
        <v>RISQUE MINIME</v>
      </c>
      <c r="AX186" s="231" t="str">
        <f>IF(AO186=0,"NON","OUI")</f>
        <v>NON</v>
      </c>
      <c r="AY186" s="351"/>
      <c r="AZ186" s="352" t="s">
        <v>310</v>
      </c>
      <c r="BA186" s="237" t="str">
        <f>IF(AP186=0,"NON","OUI")</f>
        <v>NON</v>
      </c>
      <c r="BB186" s="351"/>
      <c r="BC186" s="351"/>
      <c r="BD186" s="352" t="s">
        <v>310</v>
      </c>
      <c r="BE186" s="237" t="str">
        <f>IF((AQ186+AR186)=3,"YEUX / INGESTION",IF(AQ186="2","YEUX",IF(AR186="1","INGESTION","NON")))</f>
        <v>NON</v>
      </c>
      <c r="BF186" s="351"/>
      <c r="BG186" s="354" t="s">
        <v>310</v>
      </c>
      <c r="BH186" s="154">
        <f>IF(ISNA(VLOOKUP(L186,CMRCLP,4,FALSE)),0,VLOOKUP(L186,CMRCLP,4))</f>
        <v>0</v>
      </c>
      <c r="BI186" s="154">
        <f>IF(ISNA(VLOOKUP(M186,CMRCLP,4,FALSE)),0,VLOOKUP(M186,CMRCLP,4))</f>
        <v>0</v>
      </c>
      <c r="BJ186" s="154">
        <f>IF(ISNA(VLOOKUP(N186,CMRCLP,4,FALSE)),0,VLOOKUP(N186,CMRCLP,4))</f>
        <v>0</v>
      </c>
      <c r="BK186" s="154">
        <f>IF(ISNA(VLOOKUP(O186,CMRCLP,4,FALSE)),0,VLOOKUP(O186,CMRCLP,4))</f>
        <v>0</v>
      </c>
      <c r="BL186" s="154">
        <f>IF(ISNA(VLOOKUP(L186,DANGERCLP,2,FALSE)),1,VLOOKUP(L186,DANGERCLP,2,FALSE))</f>
        <v>1</v>
      </c>
      <c r="BM186" s="154">
        <f>IF(ISNA(VLOOKUP(M186,DANGERCLP,2,FALSE)),1,VLOOKUP(M186,DANGERCLP,2,FALSE))</f>
        <v>1</v>
      </c>
      <c r="BN186" s="154">
        <f>IF(ISNA(VLOOKUP(N186,DANGERCLP,2,FALSE)),1,VLOOKUP(N186,DANGERCLP,2,FALSE))</f>
        <v>1</v>
      </c>
      <c r="BO186" s="154">
        <f>IF(ISNA(VLOOKUP(O186,DANGERCLP,2,FALSE)),1,VLOOKUP(O186,DANGERCLP,2,FALSE))</f>
        <v>1</v>
      </c>
      <c r="BP186" s="154">
        <f>IF(ISNA(VLOOKUP(P186,VLEPON,2)),1,VLOOKUP(P186,VLEPON,2))</f>
        <v>1</v>
      </c>
      <c r="BQ186" s="155">
        <f>T186/MAXA($T$8:$T$463)</f>
        <v>0</v>
      </c>
      <c r="BR186" s="156">
        <f t="shared" si="112"/>
        <v>11</v>
      </c>
      <c r="BS186" s="156">
        <f t="shared" si="113"/>
        <v>11</v>
      </c>
      <c r="BT186" s="157">
        <f t="shared" si="114"/>
        <v>1</v>
      </c>
      <c r="BU186" s="255">
        <f t="shared" si="58"/>
        <v>1</v>
      </c>
      <c r="BV186" s="252">
        <f>IF(ISNA(VLOOKUP((CONCATENATE(U186,V186)),Fréquencess,3,FALSE)),0,VLOOKUP((CONCATENATE(U186,V186)),Fréquencess,3,FALSE))</f>
        <v>1</v>
      </c>
      <c r="BW186" s="247">
        <f t="shared" si="115"/>
        <v>1</v>
      </c>
      <c r="BX186" s="247">
        <f t="shared" si="64"/>
        <v>1</v>
      </c>
      <c r="BY186" s="247">
        <f>IF(ISNA(VLOOKUP(Q186,score_volatilité,2,FALSE)),0,VLOOKUP(Q186,score_volatilité,2,FALSE))</f>
        <v>1</v>
      </c>
      <c r="BZ186" s="247">
        <f>IF(ISNA(VLOOKUP(X186,score_procédé,2,FALSE)),0,VLOOKUP(X186,score_procédé,2,FALSE))</f>
        <v>0.5</v>
      </c>
      <c r="CA186" s="247">
        <f>IF(ISNA(VLOOKUP(Y186,score_protection,2,FALSE)),0,VLOOKUP(Y186,score_protection,2,FALSE))</f>
        <v>1</v>
      </c>
      <c r="CB186" s="252">
        <f t="shared" si="65"/>
        <v>0.5</v>
      </c>
      <c r="CC186" s="154">
        <f>IF(ISNA(VLOOKUP(L186,DANGERARRETE,10,FALSE)),0,VLOOKUP(L186,DANGERARRETE,10,FALSE))</f>
        <v>0</v>
      </c>
      <c r="CD186" s="154">
        <f>IF(ISNA(VLOOKUP(M186,DANGERARRETE,10,FALSE)),0,VLOOKUP(M186,DANGERARRETE,10,FALSE))</f>
        <v>0</v>
      </c>
      <c r="CE186" s="154">
        <f>IF(ISNA(VLOOKUP(N186,DANGERARRETE,10,FALSE)),0,VLOOKUP(N186,DANGERARRETE,10,FALSE))</f>
        <v>0</v>
      </c>
      <c r="CF186" s="154">
        <f>IF(ISNA(VLOOKUP(O186,DANGERARRETE,10,FALSE)),0,VLOOKUP(O186,DANGERARRETE,10,FALSE))</f>
        <v>0</v>
      </c>
      <c r="CG186" s="154">
        <f t="shared" si="66"/>
        <v>0</v>
      </c>
      <c r="CH186" s="296" t="str">
        <f t="shared" si="69"/>
        <v>NON</v>
      </c>
    </row>
    <row r="187" spans="1:86" s="108" customFormat="1" ht="26.5" customHeight="1" x14ac:dyDescent="0.25">
      <c r="A187" s="77">
        <v>116</v>
      </c>
      <c r="B187" s="105"/>
      <c r="C187" s="105"/>
      <c r="D187" s="106"/>
      <c r="E187" s="106"/>
      <c r="F187" s="107"/>
      <c r="G187" s="114" t="s">
        <v>76</v>
      </c>
      <c r="H187" s="114" t="s">
        <v>76</v>
      </c>
      <c r="I187" s="114" t="s">
        <v>76</v>
      </c>
      <c r="J187" s="114" t="s">
        <v>76</v>
      </c>
      <c r="K187" s="114" t="s">
        <v>9</v>
      </c>
      <c r="L187" s="108" t="s">
        <v>8</v>
      </c>
      <c r="M187" s="108" t="s">
        <v>8</v>
      </c>
      <c r="N187" s="108" t="s">
        <v>8</v>
      </c>
      <c r="O187" s="108" t="s">
        <v>8</v>
      </c>
      <c r="P187" s="225" t="s">
        <v>76</v>
      </c>
      <c r="Q187" s="244" t="s">
        <v>34</v>
      </c>
      <c r="R187" s="259" t="s">
        <v>299</v>
      </c>
      <c r="S187" s="265" t="s">
        <v>300</v>
      </c>
      <c r="T187" s="217">
        <v>0</v>
      </c>
      <c r="U187" s="149" t="s">
        <v>58</v>
      </c>
      <c r="V187" s="149" t="s">
        <v>256</v>
      </c>
      <c r="W187" s="150" t="str">
        <f t="shared" si="111"/>
        <v>&lt; 30 mn</v>
      </c>
      <c r="X187" s="151" t="s">
        <v>31</v>
      </c>
      <c r="Y187" s="229" t="s">
        <v>108</v>
      </c>
      <c r="Z187" s="152">
        <f t="shared" si="46"/>
        <v>0</v>
      </c>
      <c r="AA187" s="152">
        <f t="shared" si="47"/>
        <v>0</v>
      </c>
      <c r="AB187" s="152">
        <f t="shared" si="48"/>
        <v>0</v>
      </c>
      <c r="AC187" s="152">
        <f t="shared" si="49"/>
        <v>0</v>
      </c>
      <c r="AD187" s="152">
        <f t="shared" si="50"/>
        <v>0</v>
      </c>
      <c r="AE187" s="152">
        <f t="shared" si="51"/>
        <v>0</v>
      </c>
      <c r="AF187" s="152">
        <f t="shared" si="52"/>
        <v>0</v>
      </c>
      <c r="AG187" s="152">
        <f t="shared" si="53"/>
        <v>0</v>
      </c>
      <c r="AH187" s="152">
        <f t="shared" si="54"/>
        <v>0</v>
      </c>
      <c r="AI187" s="152">
        <f t="shared" si="55"/>
        <v>0</v>
      </c>
      <c r="AJ187" s="152">
        <f t="shared" si="56"/>
        <v>0</v>
      </c>
      <c r="AK187" s="152">
        <f t="shared" si="57"/>
        <v>0</v>
      </c>
      <c r="AL187" s="263">
        <f t="shared" si="72"/>
        <v>0</v>
      </c>
      <c r="AM187" s="263">
        <f t="shared" si="70"/>
        <v>0</v>
      </c>
      <c r="AN187" s="263">
        <f t="shared" si="73"/>
        <v>0</v>
      </c>
      <c r="AO187" s="251">
        <f t="shared" si="71"/>
        <v>0</v>
      </c>
      <c r="AP187" s="153">
        <f t="shared" si="59"/>
        <v>0</v>
      </c>
      <c r="AQ187" s="153" t="str">
        <f t="shared" si="60"/>
        <v>0</v>
      </c>
      <c r="AR187" s="153" t="str">
        <f t="shared" si="67"/>
        <v>0</v>
      </c>
      <c r="AS187" s="153" t="str">
        <f t="shared" si="68"/>
        <v>0</v>
      </c>
      <c r="AT187" s="247">
        <f t="shared" si="61"/>
        <v>1</v>
      </c>
      <c r="AU187" s="247" t="str">
        <f t="shared" si="62"/>
        <v>Faible</v>
      </c>
      <c r="AV187" s="346" t="str">
        <f t="shared" si="63"/>
        <v>NON</v>
      </c>
      <c r="AW187" s="234" t="str">
        <f>IF(CB187&lt;100,"RISQUE MINIME","RISQUE NON FAIBLE")</f>
        <v>RISQUE MINIME</v>
      </c>
      <c r="AX187" s="231" t="str">
        <f>IF(AO187=0,"NON","OUI")</f>
        <v>NON</v>
      </c>
      <c r="AY187" s="351"/>
      <c r="AZ187" s="352" t="s">
        <v>310</v>
      </c>
      <c r="BA187" s="237" t="str">
        <f>IF(AP187=0,"NON","OUI")</f>
        <v>NON</v>
      </c>
      <c r="BB187" s="351"/>
      <c r="BC187" s="351"/>
      <c r="BD187" s="352" t="s">
        <v>310</v>
      </c>
      <c r="BE187" s="237" t="str">
        <f>IF((AQ187+AR187)=3,"YEUX / INGESTION",IF(AQ187="2","YEUX",IF(AR187="1","INGESTION","NON")))</f>
        <v>NON</v>
      </c>
      <c r="BF187" s="351"/>
      <c r="BG187" s="354" t="s">
        <v>310</v>
      </c>
      <c r="BH187" s="154">
        <f>IF(ISNA(VLOOKUP(L187,CMRCLP,4,FALSE)),0,VLOOKUP(L187,CMRCLP,4))</f>
        <v>0</v>
      </c>
      <c r="BI187" s="154">
        <f>IF(ISNA(VLOOKUP(M187,CMRCLP,4,FALSE)),0,VLOOKUP(M187,CMRCLP,4))</f>
        <v>0</v>
      </c>
      <c r="BJ187" s="154">
        <f>IF(ISNA(VLOOKUP(N187,CMRCLP,4,FALSE)),0,VLOOKUP(N187,CMRCLP,4))</f>
        <v>0</v>
      </c>
      <c r="BK187" s="154">
        <f>IF(ISNA(VLOOKUP(O187,CMRCLP,4,FALSE)),0,VLOOKUP(O187,CMRCLP,4))</f>
        <v>0</v>
      </c>
      <c r="BL187" s="154">
        <f>IF(ISNA(VLOOKUP(L187,DANGERCLP,2,FALSE)),1,VLOOKUP(L187,DANGERCLP,2,FALSE))</f>
        <v>1</v>
      </c>
      <c r="BM187" s="154">
        <f>IF(ISNA(VLOOKUP(M187,DANGERCLP,2,FALSE)),1,VLOOKUP(M187,DANGERCLP,2,FALSE))</f>
        <v>1</v>
      </c>
      <c r="BN187" s="154">
        <f>IF(ISNA(VLOOKUP(N187,DANGERCLP,2,FALSE)),1,VLOOKUP(N187,DANGERCLP,2,FALSE))</f>
        <v>1</v>
      </c>
      <c r="BO187" s="154">
        <f>IF(ISNA(VLOOKUP(O187,DANGERCLP,2,FALSE)),1,VLOOKUP(O187,DANGERCLP,2,FALSE))</f>
        <v>1</v>
      </c>
      <c r="BP187" s="154">
        <f>IF(ISNA(VLOOKUP(P187,VLEPON,2)),1,VLOOKUP(P187,VLEPON,2))</f>
        <v>1</v>
      </c>
      <c r="BQ187" s="155">
        <f>T187/MAXA($T$8:$T$463)</f>
        <v>0</v>
      </c>
      <c r="BR187" s="156">
        <f t="shared" si="112"/>
        <v>11</v>
      </c>
      <c r="BS187" s="156">
        <f t="shared" si="113"/>
        <v>11</v>
      </c>
      <c r="BT187" s="157">
        <f t="shared" si="114"/>
        <v>1</v>
      </c>
      <c r="BU187" s="255">
        <f t="shared" si="58"/>
        <v>1</v>
      </c>
      <c r="BV187" s="252">
        <f>IF(ISNA(VLOOKUP((CONCATENATE(U187,V187)),Fréquencess,3,FALSE)),0,VLOOKUP((CONCATENATE(U187,V187)),Fréquencess,3,FALSE))</f>
        <v>1</v>
      </c>
      <c r="BW187" s="247">
        <f t="shared" si="115"/>
        <v>1</v>
      </c>
      <c r="BX187" s="247">
        <f t="shared" si="64"/>
        <v>1</v>
      </c>
      <c r="BY187" s="247">
        <f>IF(ISNA(VLOOKUP(Q187,score_volatilité,2,FALSE)),0,VLOOKUP(Q187,score_volatilité,2,FALSE))</f>
        <v>1</v>
      </c>
      <c r="BZ187" s="247">
        <f>IF(ISNA(VLOOKUP(X187,score_procédé,2,FALSE)),0,VLOOKUP(X187,score_procédé,2,FALSE))</f>
        <v>0.5</v>
      </c>
      <c r="CA187" s="247">
        <f>IF(ISNA(VLOOKUP(Y187,score_protection,2,FALSE)),0,VLOOKUP(Y187,score_protection,2,FALSE))</f>
        <v>1</v>
      </c>
      <c r="CB187" s="252">
        <f t="shared" si="65"/>
        <v>0.5</v>
      </c>
      <c r="CC187" s="154">
        <f>IF(ISNA(VLOOKUP(L187,DANGERARRETE,10,FALSE)),0,VLOOKUP(L187,DANGERARRETE,10,FALSE))</f>
        <v>0</v>
      </c>
      <c r="CD187" s="154">
        <f>IF(ISNA(VLOOKUP(M187,DANGERARRETE,10,FALSE)),0,VLOOKUP(M187,DANGERARRETE,10,FALSE))</f>
        <v>0</v>
      </c>
      <c r="CE187" s="154">
        <f>IF(ISNA(VLOOKUP(N187,DANGERARRETE,10,FALSE)),0,VLOOKUP(N187,DANGERARRETE,10,FALSE))</f>
        <v>0</v>
      </c>
      <c r="CF187" s="154">
        <f>IF(ISNA(VLOOKUP(O187,DANGERARRETE,10,FALSE)),0,VLOOKUP(O187,DANGERARRETE,10,FALSE))</f>
        <v>0</v>
      </c>
      <c r="CG187" s="154">
        <f t="shared" si="66"/>
        <v>0</v>
      </c>
      <c r="CH187" s="296" t="str">
        <f t="shared" si="69"/>
        <v>NON</v>
      </c>
    </row>
    <row r="188" spans="1:86" s="108" customFormat="1" ht="26.5" customHeight="1" x14ac:dyDescent="0.25">
      <c r="A188" s="77">
        <v>116</v>
      </c>
      <c r="B188" s="105"/>
      <c r="C188" s="105"/>
      <c r="D188" s="106"/>
      <c r="E188" s="106"/>
      <c r="F188" s="107"/>
      <c r="G188" s="114" t="s">
        <v>76</v>
      </c>
      <c r="H188" s="114" t="s">
        <v>76</v>
      </c>
      <c r="I188" s="114" t="s">
        <v>76</v>
      </c>
      <c r="J188" s="114" t="s">
        <v>76</v>
      </c>
      <c r="K188" s="114" t="s">
        <v>9</v>
      </c>
      <c r="L188" s="108" t="s">
        <v>8</v>
      </c>
      <c r="M188" s="108" t="s">
        <v>8</v>
      </c>
      <c r="N188" s="108" t="s">
        <v>8</v>
      </c>
      <c r="O188" s="108" t="s">
        <v>8</v>
      </c>
      <c r="P188" s="225" t="s">
        <v>76</v>
      </c>
      <c r="Q188" s="244" t="s">
        <v>34</v>
      </c>
      <c r="R188" s="259" t="s">
        <v>299</v>
      </c>
      <c r="S188" s="265" t="s">
        <v>300</v>
      </c>
      <c r="T188" s="217">
        <v>0</v>
      </c>
      <c r="U188" s="149" t="s">
        <v>58</v>
      </c>
      <c r="V188" s="149" t="s">
        <v>256</v>
      </c>
      <c r="W188" s="150" t="str">
        <f t="shared" si="111"/>
        <v>&lt; 30 mn</v>
      </c>
      <c r="X188" s="151" t="s">
        <v>31</v>
      </c>
      <c r="Y188" s="229" t="s">
        <v>108</v>
      </c>
      <c r="Z188" s="152">
        <f t="shared" si="46"/>
        <v>0</v>
      </c>
      <c r="AA188" s="152">
        <f t="shared" si="47"/>
        <v>0</v>
      </c>
      <c r="AB188" s="152">
        <f t="shared" si="48"/>
        <v>0</v>
      </c>
      <c r="AC188" s="152">
        <f t="shared" si="49"/>
        <v>0</v>
      </c>
      <c r="AD188" s="152">
        <f t="shared" si="50"/>
        <v>0</v>
      </c>
      <c r="AE188" s="152">
        <f t="shared" si="51"/>
        <v>0</v>
      </c>
      <c r="AF188" s="152">
        <f t="shared" si="52"/>
        <v>0</v>
      </c>
      <c r="AG188" s="152">
        <f t="shared" si="53"/>
        <v>0</v>
      </c>
      <c r="AH188" s="152">
        <f t="shared" si="54"/>
        <v>0</v>
      </c>
      <c r="AI188" s="152">
        <f t="shared" si="55"/>
        <v>0</v>
      </c>
      <c r="AJ188" s="152">
        <f t="shared" si="56"/>
        <v>0</v>
      </c>
      <c r="AK188" s="152">
        <f t="shared" si="57"/>
        <v>0</v>
      </c>
      <c r="AL188" s="263">
        <f t="shared" si="72"/>
        <v>0</v>
      </c>
      <c r="AM188" s="263">
        <f t="shared" si="70"/>
        <v>0</v>
      </c>
      <c r="AN188" s="263">
        <f t="shared" si="73"/>
        <v>0</v>
      </c>
      <c r="AO188" s="251">
        <f t="shared" si="71"/>
        <v>0</v>
      </c>
      <c r="AP188" s="153">
        <f t="shared" si="59"/>
        <v>0</v>
      </c>
      <c r="AQ188" s="153" t="str">
        <f t="shared" si="60"/>
        <v>0</v>
      </c>
      <c r="AR188" s="153" t="str">
        <f t="shared" si="67"/>
        <v>0</v>
      </c>
      <c r="AS188" s="153" t="str">
        <f t="shared" si="68"/>
        <v>0</v>
      </c>
      <c r="AT188" s="247">
        <f t="shared" si="61"/>
        <v>1</v>
      </c>
      <c r="AU188" s="247" t="str">
        <f t="shared" si="62"/>
        <v>Faible</v>
      </c>
      <c r="AV188" s="346" t="str">
        <f t="shared" si="63"/>
        <v>NON</v>
      </c>
      <c r="AW188" s="234" t="str">
        <f>IF(CB188&lt;100,"RISQUE MINIME","RISQUE NON FAIBLE")</f>
        <v>RISQUE MINIME</v>
      </c>
      <c r="AX188" s="231" t="str">
        <f>IF(AO188=0,"NON","OUI")</f>
        <v>NON</v>
      </c>
      <c r="AY188" s="351"/>
      <c r="AZ188" s="352" t="s">
        <v>310</v>
      </c>
      <c r="BA188" s="237" t="str">
        <f>IF(AP188=0,"NON","OUI")</f>
        <v>NON</v>
      </c>
      <c r="BB188" s="351"/>
      <c r="BC188" s="351"/>
      <c r="BD188" s="352" t="s">
        <v>310</v>
      </c>
      <c r="BE188" s="237" t="str">
        <f>IF((AQ188+AR188)=3,"YEUX / INGESTION",IF(AQ188="2","YEUX",IF(AR188="1","INGESTION","NON")))</f>
        <v>NON</v>
      </c>
      <c r="BF188" s="351"/>
      <c r="BG188" s="354" t="s">
        <v>310</v>
      </c>
      <c r="BH188" s="154">
        <f>IF(ISNA(VLOOKUP(L188,CMRCLP,4,FALSE)),0,VLOOKUP(L188,CMRCLP,4))</f>
        <v>0</v>
      </c>
      <c r="BI188" s="154">
        <f>IF(ISNA(VLOOKUP(M188,CMRCLP,4,FALSE)),0,VLOOKUP(M188,CMRCLP,4))</f>
        <v>0</v>
      </c>
      <c r="BJ188" s="154">
        <f>IF(ISNA(VLOOKUP(N188,CMRCLP,4,FALSE)),0,VLOOKUP(N188,CMRCLP,4))</f>
        <v>0</v>
      </c>
      <c r="BK188" s="154">
        <f>IF(ISNA(VLOOKUP(O188,CMRCLP,4,FALSE)),0,VLOOKUP(O188,CMRCLP,4))</f>
        <v>0</v>
      </c>
      <c r="BL188" s="154">
        <f>IF(ISNA(VLOOKUP(L188,DANGERCLP,2,FALSE)),1,VLOOKUP(L188,DANGERCLP,2,FALSE))</f>
        <v>1</v>
      </c>
      <c r="BM188" s="154">
        <f>IF(ISNA(VLOOKUP(M188,DANGERCLP,2,FALSE)),1,VLOOKUP(M188,DANGERCLP,2,FALSE))</f>
        <v>1</v>
      </c>
      <c r="BN188" s="154">
        <f>IF(ISNA(VLOOKUP(N188,DANGERCLP,2,FALSE)),1,VLOOKUP(N188,DANGERCLP,2,FALSE))</f>
        <v>1</v>
      </c>
      <c r="BO188" s="154">
        <f>IF(ISNA(VLOOKUP(O188,DANGERCLP,2,FALSE)),1,VLOOKUP(O188,DANGERCLP,2,FALSE))</f>
        <v>1</v>
      </c>
      <c r="BP188" s="154">
        <f>IF(ISNA(VLOOKUP(P188,VLEPON,2)),1,VLOOKUP(P188,VLEPON,2))</f>
        <v>1</v>
      </c>
      <c r="BQ188" s="155">
        <f>T188/MAXA($T$8:$T$463)</f>
        <v>0</v>
      </c>
      <c r="BR188" s="156">
        <f t="shared" si="112"/>
        <v>11</v>
      </c>
      <c r="BS188" s="156">
        <f t="shared" si="113"/>
        <v>11</v>
      </c>
      <c r="BT188" s="157">
        <f t="shared" si="114"/>
        <v>1</v>
      </c>
      <c r="BU188" s="255">
        <f t="shared" si="58"/>
        <v>1</v>
      </c>
      <c r="BV188" s="252">
        <f>IF(ISNA(VLOOKUP((CONCATENATE(U188,V188)),Fréquencess,3,FALSE)),0,VLOOKUP((CONCATENATE(U188,V188)),Fréquencess,3,FALSE))</f>
        <v>1</v>
      </c>
      <c r="BW188" s="247">
        <f t="shared" si="115"/>
        <v>1</v>
      </c>
      <c r="BX188" s="247">
        <f t="shared" si="64"/>
        <v>1</v>
      </c>
      <c r="BY188" s="247">
        <f>IF(ISNA(VLOOKUP(Q188,score_volatilité,2,FALSE)),0,VLOOKUP(Q188,score_volatilité,2,FALSE))</f>
        <v>1</v>
      </c>
      <c r="BZ188" s="247">
        <f>IF(ISNA(VLOOKUP(X188,score_procédé,2,FALSE)),0,VLOOKUP(X188,score_procédé,2,FALSE))</f>
        <v>0.5</v>
      </c>
      <c r="CA188" s="247">
        <f>IF(ISNA(VLOOKUP(Y188,score_protection,2,FALSE)),0,VLOOKUP(Y188,score_protection,2,FALSE))</f>
        <v>1</v>
      </c>
      <c r="CB188" s="252">
        <f t="shared" si="65"/>
        <v>0.5</v>
      </c>
      <c r="CC188" s="154">
        <f>IF(ISNA(VLOOKUP(L188,DANGERARRETE,10,FALSE)),0,VLOOKUP(L188,DANGERARRETE,10,FALSE))</f>
        <v>0</v>
      </c>
      <c r="CD188" s="154">
        <f>IF(ISNA(VLOOKUP(M188,DANGERARRETE,10,FALSE)),0,VLOOKUP(M188,DANGERARRETE,10,FALSE))</f>
        <v>0</v>
      </c>
      <c r="CE188" s="154">
        <f>IF(ISNA(VLOOKUP(N188,DANGERARRETE,10,FALSE)),0,VLOOKUP(N188,DANGERARRETE,10,FALSE))</f>
        <v>0</v>
      </c>
      <c r="CF188" s="154">
        <f>IF(ISNA(VLOOKUP(O188,DANGERARRETE,10,FALSE)),0,VLOOKUP(O188,DANGERARRETE,10,FALSE))</f>
        <v>0</v>
      </c>
      <c r="CG188" s="154">
        <f t="shared" si="66"/>
        <v>0</v>
      </c>
      <c r="CH188" s="296" t="str">
        <f t="shared" si="69"/>
        <v>NON</v>
      </c>
    </row>
    <row r="189" spans="1:86" s="108" customFormat="1" ht="26.5" customHeight="1" x14ac:dyDescent="0.25">
      <c r="A189" s="77">
        <v>116</v>
      </c>
      <c r="B189" s="105"/>
      <c r="C189" s="105"/>
      <c r="D189" s="106"/>
      <c r="E189" s="106"/>
      <c r="F189" s="107"/>
      <c r="G189" s="114" t="s">
        <v>76</v>
      </c>
      <c r="H189" s="114" t="s">
        <v>76</v>
      </c>
      <c r="I189" s="114" t="s">
        <v>76</v>
      </c>
      <c r="J189" s="114" t="s">
        <v>76</v>
      </c>
      <c r="K189" s="114" t="s">
        <v>9</v>
      </c>
      <c r="L189" s="108" t="s">
        <v>8</v>
      </c>
      <c r="M189" s="108" t="s">
        <v>8</v>
      </c>
      <c r="N189" s="108" t="s">
        <v>8</v>
      </c>
      <c r="O189" s="108" t="s">
        <v>8</v>
      </c>
      <c r="P189" s="225" t="s">
        <v>76</v>
      </c>
      <c r="Q189" s="244" t="s">
        <v>34</v>
      </c>
      <c r="R189" s="259" t="s">
        <v>299</v>
      </c>
      <c r="S189" s="265" t="s">
        <v>300</v>
      </c>
      <c r="T189" s="217">
        <v>0</v>
      </c>
      <c r="U189" s="149" t="s">
        <v>58</v>
      </c>
      <c r="V189" s="149" t="s">
        <v>256</v>
      </c>
      <c r="W189" s="150" t="str">
        <f t="shared" si="111"/>
        <v>&lt; 30 mn</v>
      </c>
      <c r="X189" s="151" t="s">
        <v>31</v>
      </c>
      <c r="Y189" s="229" t="s">
        <v>108</v>
      </c>
      <c r="Z189" s="152">
        <f t="shared" si="46"/>
        <v>0</v>
      </c>
      <c r="AA189" s="152">
        <f t="shared" si="47"/>
        <v>0</v>
      </c>
      <c r="AB189" s="152">
        <f t="shared" si="48"/>
        <v>0</v>
      </c>
      <c r="AC189" s="152">
        <f t="shared" si="49"/>
        <v>0</v>
      </c>
      <c r="AD189" s="152">
        <f t="shared" si="50"/>
        <v>0</v>
      </c>
      <c r="AE189" s="152">
        <f t="shared" si="51"/>
        <v>0</v>
      </c>
      <c r="AF189" s="152">
        <f t="shared" si="52"/>
        <v>0</v>
      </c>
      <c r="AG189" s="152">
        <f t="shared" si="53"/>
        <v>0</v>
      </c>
      <c r="AH189" s="152">
        <f t="shared" si="54"/>
        <v>0</v>
      </c>
      <c r="AI189" s="152">
        <f t="shared" si="55"/>
        <v>0</v>
      </c>
      <c r="AJ189" s="152">
        <f t="shared" si="56"/>
        <v>0</v>
      </c>
      <c r="AK189" s="152">
        <f t="shared" si="57"/>
        <v>0</v>
      </c>
      <c r="AL189" s="263">
        <f t="shared" si="72"/>
        <v>0</v>
      </c>
      <c r="AM189" s="263">
        <f t="shared" si="70"/>
        <v>0</v>
      </c>
      <c r="AN189" s="263">
        <f t="shared" si="73"/>
        <v>0</v>
      </c>
      <c r="AO189" s="251">
        <f t="shared" si="71"/>
        <v>0</v>
      </c>
      <c r="AP189" s="153">
        <f t="shared" si="59"/>
        <v>0</v>
      </c>
      <c r="AQ189" s="153" t="str">
        <f t="shared" si="60"/>
        <v>0</v>
      </c>
      <c r="AR189" s="153" t="str">
        <f t="shared" si="67"/>
        <v>0</v>
      </c>
      <c r="AS189" s="153" t="str">
        <f t="shared" si="68"/>
        <v>0</v>
      </c>
      <c r="AT189" s="247">
        <f t="shared" si="61"/>
        <v>1</v>
      </c>
      <c r="AU189" s="247" t="str">
        <f t="shared" si="62"/>
        <v>Faible</v>
      </c>
      <c r="AV189" s="346" t="str">
        <f t="shared" si="63"/>
        <v>NON</v>
      </c>
      <c r="AW189" s="234" t="str">
        <f>IF(CB189&lt;100,"RISQUE MINIME","RISQUE NON FAIBLE")</f>
        <v>RISQUE MINIME</v>
      </c>
      <c r="AX189" s="231" t="str">
        <f>IF(AO189=0,"NON","OUI")</f>
        <v>NON</v>
      </c>
      <c r="AY189" s="351"/>
      <c r="AZ189" s="352" t="s">
        <v>310</v>
      </c>
      <c r="BA189" s="237" t="str">
        <f>IF(AP189=0,"NON","OUI")</f>
        <v>NON</v>
      </c>
      <c r="BB189" s="351"/>
      <c r="BC189" s="351"/>
      <c r="BD189" s="352" t="s">
        <v>310</v>
      </c>
      <c r="BE189" s="237" t="str">
        <f>IF((AQ189+AR189)=3,"YEUX / INGESTION",IF(AQ189="2","YEUX",IF(AR189="1","INGESTION","NON")))</f>
        <v>NON</v>
      </c>
      <c r="BF189" s="351"/>
      <c r="BG189" s="354" t="s">
        <v>310</v>
      </c>
      <c r="BH189" s="154">
        <f>IF(ISNA(VLOOKUP(L189,CMRCLP,4,FALSE)),0,VLOOKUP(L189,CMRCLP,4))</f>
        <v>0</v>
      </c>
      <c r="BI189" s="154">
        <f>IF(ISNA(VLOOKUP(M189,CMRCLP,4,FALSE)),0,VLOOKUP(M189,CMRCLP,4))</f>
        <v>0</v>
      </c>
      <c r="BJ189" s="154">
        <f>IF(ISNA(VLOOKUP(N189,CMRCLP,4,FALSE)),0,VLOOKUP(N189,CMRCLP,4))</f>
        <v>0</v>
      </c>
      <c r="BK189" s="154">
        <f>IF(ISNA(VLOOKUP(O189,CMRCLP,4,FALSE)),0,VLOOKUP(O189,CMRCLP,4))</f>
        <v>0</v>
      </c>
      <c r="BL189" s="154">
        <f>IF(ISNA(VLOOKUP(L189,DANGERCLP,2,FALSE)),1,VLOOKUP(L189,DANGERCLP,2,FALSE))</f>
        <v>1</v>
      </c>
      <c r="BM189" s="154">
        <f>IF(ISNA(VLOOKUP(M189,DANGERCLP,2,FALSE)),1,VLOOKUP(M189,DANGERCLP,2,FALSE))</f>
        <v>1</v>
      </c>
      <c r="BN189" s="154">
        <f>IF(ISNA(VLOOKUP(N189,DANGERCLP,2,FALSE)),1,VLOOKUP(N189,DANGERCLP,2,FALSE))</f>
        <v>1</v>
      </c>
      <c r="BO189" s="154">
        <f>IF(ISNA(VLOOKUP(O189,DANGERCLP,2,FALSE)),1,VLOOKUP(O189,DANGERCLP,2,FALSE))</f>
        <v>1</v>
      </c>
      <c r="BP189" s="154">
        <f>IF(ISNA(VLOOKUP(P189,VLEPON,2)),1,VLOOKUP(P189,VLEPON,2))</f>
        <v>1</v>
      </c>
      <c r="BQ189" s="155">
        <f>T189/MAXA($T$8:$T$463)</f>
        <v>0</v>
      </c>
      <c r="BR189" s="156">
        <f t="shared" si="112"/>
        <v>11</v>
      </c>
      <c r="BS189" s="156">
        <f t="shared" si="113"/>
        <v>11</v>
      </c>
      <c r="BT189" s="157">
        <f t="shared" si="114"/>
        <v>1</v>
      </c>
      <c r="BU189" s="255">
        <f t="shared" si="58"/>
        <v>1</v>
      </c>
      <c r="BV189" s="252">
        <f>IF(ISNA(VLOOKUP((CONCATENATE(U189,V189)),Fréquencess,3,FALSE)),0,VLOOKUP((CONCATENATE(U189,V189)),Fréquencess,3,FALSE))</f>
        <v>1</v>
      </c>
      <c r="BW189" s="247">
        <f t="shared" si="115"/>
        <v>1</v>
      </c>
      <c r="BX189" s="247">
        <f t="shared" si="64"/>
        <v>1</v>
      </c>
      <c r="BY189" s="247">
        <f>IF(ISNA(VLOOKUP(Q189,score_volatilité,2,FALSE)),0,VLOOKUP(Q189,score_volatilité,2,FALSE))</f>
        <v>1</v>
      </c>
      <c r="BZ189" s="247">
        <f>IF(ISNA(VLOOKUP(X189,score_procédé,2,FALSE)),0,VLOOKUP(X189,score_procédé,2,FALSE))</f>
        <v>0.5</v>
      </c>
      <c r="CA189" s="247">
        <f>IF(ISNA(VLOOKUP(Y189,score_protection,2,FALSE)),0,VLOOKUP(Y189,score_protection,2,FALSE))</f>
        <v>1</v>
      </c>
      <c r="CB189" s="252">
        <f t="shared" si="65"/>
        <v>0.5</v>
      </c>
      <c r="CC189" s="154">
        <f>IF(ISNA(VLOOKUP(L189,DANGERARRETE,10,FALSE)),0,VLOOKUP(L189,DANGERARRETE,10,FALSE))</f>
        <v>0</v>
      </c>
      <c r="CD189" s="154">
        <f>IF(ISNA(VLOOKUP(M189,DANGERARRETE,10,FALSE)),0,VLOOKUP(M189,DANGERARRETE,10,FALSE))</f>
        <v>0</v>
      </c>
      <c r="CE189" s="154">
        <f>IF(ISNA(VLOOKUP(N189,DANGERARRETE,10,FALSE)),0,VLOOKUP(N189,DANGERARRETE,10,FALSE))</f>
        <v>0</v>
      </c>
      <c r="CF189" s="154">
        <f>IF(ISNA(VLOOKUP(O189,DANGERARRETE,10,FALSE)),0,VLOOKUP(O189,DANGERARRETE,10,FALSE))</f>
        <v>0</v>
      </c>
      <c r="CG189" s="154">
        <f t="shared" si="66"/>
        <v>0</v>
      </c>
      <c r="CH189" s="296" t="str">
        <f t="shared" si="69"/>
        <v>NON</v>
      </c>
    </row>
    <row r="190" spans="1:86" s="108" customFormat="1" ht="26.5" customHeight="1" x14ac:dyDescent="0.25">
      <c r="A190" s="77">
        <v>116</v>
      </c>
      <c r="B190" s="105"/>
      <c r="C190" s="105"/>
      <c r="D190" s="106"/>
      <c r="E190" s="106"/>
      <c r="F190" s="107"/>
      <c r="G190" s="114" t="s">
        <v>76</v>
      </c>
      <c r="H190" s="114" t="s">
        <v>76</v>
      </c>
      <c r="I190" s="114" t="s">
        <v>76</v>
      </c>
      <c r="J190" s="114" t="s">
        <v>76</v>
      </c>
      <c r="K190" s="114" t="s">
        <v>9</v>
      </c>
      <c r="L190" s="108" t="s">
        <v>8</v>
      </c>
      <c r="M190" s="108" t="s">
        <v>8</v>
      </c>
      <c r="N190" s="108" t="s">
        <v>8</v>
      </c>
      <c r="O190" s="108" t="s">
        <v>8</v>
      </c>
      <c r="P190" s="225" t="s">
        <v>76</v>
      </c>
      <c r="Q190" s="244" t="s">
        <v>34</v>
      </c>
      <c r="R190" s="259" t="s">
        <v>299</v>
      </c>
      <c r="S190" s="265" t="s">
        <v>300</v>
      </c>
      <c r="T190" s="217">
        <v>0</v>
      </c>
      <c r="U190" s="149" t="s">
        <v>58</v>
      </c>
      <c r="V190" s="149" t="s">
        <v>256</v>
      </c>
      <c r="W190" s="150" t="str">
        <f t="shared" si="111"/>
        <v>&lt; 30 mn</v>
      </c>
      <c r="X190" s="151" t="s">
        <v>31</v>
      </c>
      <c r="Y190" s="229" t="s">
        <v>108</v>
      </c>
      <c r="Z190" s="152">
        <f t="shared" si="46"/>
        <v>0</v>
      </c>
      <c r="AA190" s="152">
        <f t="shared" si="47"/>
        <v>0</v>
      </c>
      <c r="AB190" s="152">
        <f t="shared" si="48"/>
        <v>0</v>
      </c>
      <c r="AC190" s="152">
        <f t="shared" si="49"/>
        <v>0</v>
      </c>
      <c r="AD190" s="152">
        <f t="shared" si="50"/>
        <v>0</v>
      </c>
      <c r="AE190" s="152">
        <f t="shared" si="51"/>
        <v>0</v>
      </c>
      <c r="AF190" s="152">
        <f t="shared" si="52"/>
        <v>0</v>
      </c>
      <c r="AG190" s="152">
        <f t="shared" si="53"/>
        <v>0</v>
      </c>
      <c r="AH190" s="152">
        <f t="shared" si="54"/>
        <v>0</v>
      </c>
      <c r="AI190" s="152">
        <f t="shared" si="55"/>
        <v>0</v>
      </c>
      <c r="AJ190" s="152">
        <f t="shared" si="56"/>
        <v>0</v>
      </c>
      <c r="AK190" s="152">
        <f t="shared" si="57"/>
        <v>0</v>
      </c>
      <c r="AL190" s="263">
        <f t="shared" si="72"/>
        <v>0</v>
      </c>
      <c r="AM190" s="263">
        <f t="shared" si="70"/>
        <v>0</v>
      </c>
      <c r="AN190" s="263">
        <f t="shared" si="73"/>
        <v>0</v>
      </c>
      <c r="AO190" s="251">
        <f t="shared" si="71"/>
        <v>0</v>
      </c>
      <c r="AP190" s="153">
        <f t="shared" si="59"/>
        <v>0</v>
      </c>
      <c r="AQ190" s="153" t="str">
        <f t="shared" si="60"/>
        <v>0</v>
      </c>
      <c r="AR190" s="153" t="str">
        <f t="shared" si="67"/>
        <v>0</v>
      </c>
      <c r="AS190" s="153" t="str">
        <f t="shared" si="68"/>
        <v>0</v>
      </c>
      <c r="AT190" s="247">
        <f t="shared" si="61"/>
        <v>1</v>
      </c>
      <c r="AU190" s="247" t="str">
        <f t="shared" si="62"/>
        <v>Faible</v>
      </c>
      <c r="AV190" s="346" t="str">
        <f t="shared" si="63"/>
        <v>NON</v>
      </c>
      <c r="AW190" s="234" t="str">
        <f>IF(CB190&lt;100,"RISQUE MINIME","RISQUE NON FAIBLE")</f>
        <v>RISQUE MINIME</v>
      </c>
      <c r="AX190" s="231" t="str">
        <f>IF(AO190=0,"NON","OUI")</f>
        <v>NON</v>
      </c>
      <c r="AY190" s="351"/>
      <c r="AZ190" s="352" t="s">
        <v>310</v>
      </c>
      <c r="BA190" s="237" t="str">
        <f>IF(AP190=0,"NON","OUI")</f>
        <v>NON</v>
      </c>
      <c r="BB190" s="351"/>
      <c r="BC190" s="351"/>
      <c r="BD190" s="352" t="s">
        <v>310</v>
      </c>
      <c r="BE190" s="237" t="str">
        <f>IF((AQ190+AR190)=3,"YEUX / INGESTION",IF(AQ190="2","YEUX",IF(AR190="1","INGESTION","NON")))</f>
        <v>NON</v>
      </c>
      <c r="BF190" s="351"/>
      <c r="BG190" s="354" t="s">
        <v>310</v>
      </c>
      <c r="BH190" s="154">
        <f>IF(ISNA(VLOOKUP(L190,CMRCLP,4,FALSE)),0,VLOOKUP(L190,CMRCLP,4))</f>
        <v>0</v>
      </c>
      <c r="BI190" s="154">
        <f>IF(ISNA(VLOOKUP(M190,CMRCLP,4,FALSE)),0,VLOOKUP(M190,CMRCLP,4))</f>
        <v>0</v>
      </c>
      <c r="BJ190" s="154">
        <f>IF(ISNA(VLOOKUP(N190,CMRCLP,4,FALSE)),0,VLOOKUP(N190,CMRCLP,4))</f>
        <v>0</v>
      </c>
      <c r="BK190" s="154">
        <f>IF(ISNA(VLOOKUP(O190,CMRCLP,4,FALSE)),0,VLOOKUP(O190,CMRCLP,4))</f>
        <v>0</v>
      </c>
      <c r="BL190" s="154">
        <f>IF(ISNA(VLOOKUP(L190,DANGERCLP,2,FALSE)),1,VLOOKUP(L190,DANGERCLP,2,FALSE))</f>
        <v>1</v>
      </c>
      <c r="BM190" s="154">
        <f>IF(ISNA(VLOOKUP(M190,DANGERCLP,2,FALSE)),1,VLOOKUP(M190,DANGERCLP,2,FALSE))</f>
        <v>1</v>
      </c>
      <c r="BN190" s="154">
        <f>IF(ISNA(VLOOKUP(N190,DANGERCLP,2,FALSE)),1,VLOOKUP(N190,DANGERCLP,2,FALSE))</f>
        <v>1</v>
      </c>
      <c r="BO190" s="154">
        <f>IF(ISNA(VLOOKUP(O190,DANGERCLP,2,FALSE)),1,VLOOKUP(O190,DANGERCLP,2,FALSE))</f>
        <v>1</v>
      </c>
      <c r="BP190" s="154">
        <f>IF(ISNA(VLOOKUP(P190,VLEPON,2)),1,VLOOKUP(P190,VLEPON,2))</f>
        <v>1</v>
      </c>
      <c r="BQ190" s="155">
        <f>T190/MAXA($T$8:$T$463)</f>
        <v>0</v>
      </c>
      <c r="BR190" s="156">
        <f t="shared" si="112"/>
        <v>11</v>
      </c>
      <c r="BS190" s="156">
        <f t="shared" si="113"/>
        <v>11</v>
      </c>
      <c r="BT190" s="157">
        <f t="shared" si="114"/>
        <v>1</v>
      </c>
      <c r="BU190" s="255">
        <f t="shared" si="58"/>
        <v>1</v>
      </c>
      <c r="BV190" s="252">
        <f>IF(ISNA(VLOOKUP((CONCATENATE(U190,V190)),Fréquencess,3,FALSE)),0,VLOOKUP((CONCATENATE(U190,V190)),Fréquencess,3,FALSE))</f>
        <v>1</v>
      </c>
      <c r="BW190" s="247">
        <f t="shared" si="115"/>
        <v>1</v>
      </c>
      <c r="BX190" s="247">
        <f t="shared" si="64"/>
        <v>1</v>
      </c>
      <c r="BY190" s="247">
        <f>IF(ISNA(VLOOKUP(Q190,score_volatilité,2,FALSE)),0,VLOOKUP(Q190,score_volatilité,2,FALSE))</f>
        <v>1</v>
      </c>
      <c r="BZ190" s="247">
        <f>IF(ISNA(VLOOKUP(X190,score_procédé,2,FALSE)),0,VLOOKUP(X190,score_procédé,2,FALSE))</f>
        <v>0.5</v>
      </c>
      <c r="CA190" s="247">
        <f>IF(ISNA(VLOOKUP(Y190,score_protection,2,FALSE)),0,VLOOKUP(Y190,score_protection,2,FALSE))</f>
        <v>1</v>
      </c>
      <c r="CB190" s="252">
        <f t="shared" si="65"/>
        <v>0.5</v>
      </c>
      <c r="CC190" s="154">
        <f>IF(ISNA(VLOOKUP(L190,DANGERARRETE,10,FALSE)),0,VLOOKUP(L190,DANGERARRETE,10,FALSE))</f>
        <v>0</v>
      </c>
      <c r="CD190" s="154">
        <f>IF(ISNA(VLOOKUP(M190,DANGERARRETE,10,FALSE)),0,VLOOKUP(M190,DANGERARRETE,10,FALSE))</f>
        <v>0</v>
      </c>
      <c r="CE190" s="154">
        <f>IF(ISNA(VLOOKUP(N190,DANGERARRETE,10,FALSE)),0,VLOOKUP(N190,DANGERARRETE,10,FALSE))</f>
        <v>0</v>
      </c>
      <c r="CF190" s="154">
        <f>IF(ISNA(VLOOKUP(O190,DANGERARRETE,10,FALSE)),0,VLOOKUP(O190,DANGERARRETE,10,FALSE))</f>
        <v>0</v>
      </c>
      <c r="CG190" s="154">
        <f t="shared" si="66"/>
        <v>0</v>
      </c>
      <c r="CH190" s="296" t="str">
        <f t="shared" si="69"/>
        <v>NON</v>
      </c>
    </row>
    <row r="191" spans="1:86" s="108" customFormat="1" ht="26.5" customHeight="1" x14ac:dyDescent="0.25">
      <c r="A191" s="77">
        <v>116</v>
      </c>
      <c r="B191" s="105"/>
      <c r="C191" s="105"/>
      <c r="D191" s="106"/>
      <c r="E191" s="106"/>
      <c r="F191" s="107"/>
      <c r="G191" s="114" t="s">
        <v>76</v>
      </c>
      <c r="H191" s="114" t="s">
        <v>76</v>
      </c>
      <c r="I191" s="114" t="s">
        <v>76</v>
      </c>
      <c r="J191" s="114" t="s">
        <v>76</v>
      </c>
      <c r="K191" s="114" t="s">
        <v>9</v>
      </c>
      <c r="L191" s="108" t="s">
        <v>8</v>
      </c>
      <c r="M191" s="108" t="s">
        <v>8</v>
      </c>
      <c r="N191" s="108" t="s">
        <v>8</v>
      </c>
      <c r="O191" s="108" t="s">
        <v>8</v>
      </c>
      <c r="P191" s="225" t="s">
        <v>76</v>
      </c>
      <c r="Q191" s="244" t="s">
        <v>34</v>
      </c>
      <c r="R191" s="259" t="s">
        <v>299</v>
      </c>
      <c r="S191" s="265" t="s">
        <v>300</v>
      </c>
      <c r="T191" s="217">
        <v>0</v>
      </c>
      <c r="U191" s="149" t="s">
        <v>58</v>
      </c>
      <c r="V191" s="149" t="s">
        <v>256</v>
      </c>
      <c r="W191" s="150" t="str">
        <f t="shared" si="111"/>
        <v>&lt; 30 mn</v>
      </c>
      <c r="X191" s="151" t="s">
        <v>31</v>
      </c>
      <c r="Y191" s="229" t="s">
        <v>108</v>
      </c>
      <c r="Z191" s="152">
        <f t="shared" si="46"/>
        <v>0</v>
      </c>
      <c r="AA191" s="152">
        <f t="shared" si="47"/>
        <v>0</v>
      </c>
      <c r="AB191" s="152">
        <f t="shared" si="48"/>
        <v>0</v>
      </c>
      <c r="AC191" s="152">
        <f t="shared" si="49"/>
        <v>0</v>
      </c>
      <c r="AD191" s="152">
        <f t="shared" si="50"/>
        <v>0</v>
      </c>
      <c r="AE191" s="152">
        <f t="shared" si="51"/>
        <v>0</v>
      </c>
      <c r="AF191" s="152">
        <f t="shared" si="52"/>
        <v>0</v>
      </c>
      <c r="AG191" s="152">
        <f t="shared" si="53"/>
        <v>0</v>
      </c>
      <c r="AH191" s="152">
        <f t="shared" si="54"/>
        <v>0</v>
      </c>
      <c r="AI191" s="152">
        <f t="shared" si="55"/>
        <v>0</v>
      </c>
      <c r="AJ191" s="152">
        <f t="shared" si="56"/>
        <v>0</v>
      </c>
      <c r="AK191" s="152">
        <f t="shared" si="57"/>
        <v>0</v>
      </c>
      <c r="AL191" s="263">
        <f t="shared" si="72"/>
        <v>0</v>
      </c>
      <c r="AM191" s="263">
        <f t="shared" si="70"/>
        <v>0</v>
      </c>
      <c r="AN191" s="263">
        <f t="shared" si="73"/>
        <v>0</v>
      </c>
      <c r="AO191" s="251">
        <f t="shared" si="71"/>
        <v>0</v>
      </c>
      <c r="AP191" s="153">
        <f t="shared" si="59"/>
        <v>0</v>
      </c>
      <c r="AQ191" s="153" t="str">
        <f t="shared" si="60"/>
        <v>0</v>
      </c>
      <c r="AR191" s="153" t="str">
        <f t="shared" si="67"/>
        <v>0</v>
      </c>
      <c r="AS191" s="153" t="str">
        <f t="shared" si="68"/>
        <v>0</v>
      </c>
      <c r="AT191" s="247">
        <f t="shared" si="61"/>
        <v>1</v>
      </c>
      <c r="AU191" s="247" t="str">
        <f t="shared" si="62"/>
        <v>Faible</v>
      </c>
      <c r="AV191" s="346" t="str">
        <f t="shared" si="63"/>
        <v>NON</v>
      </c>
      <c r="AW191" s="234" t="str">
        <f>IF(CB191&lt;100,"RISQUE MINIME","RISQUE NON FAIBLE")</f>
        <v>RISQUE MINIME</v>
      </c>
      <c r="AX191" s="231" t="str">
        <f>IF(AO191=0,"NON","OUI")</f>
        <v>NON</v>
      </c>
      <c r="AY191" s="351"/>
      <c r="AZ191" s="352" t="s">
        <v>310</v>
      </c>
      <c r="BA191" s="237" t="str">
        <f>IF(AP191=0,"NON","OUI")</f>
        <v>NON</v>
      </c>
      <c r="BB191" s="351"/>
      <c r="BC191" s="351"/>
      <c r="BD191" s="352" t="s">
        <v>310</v>
      </c>
      <c r="BE191" s="237" t="str">
        <f>IF((AQ191+AR191)=3,"YEUX / INGESTION",IF(AQ191="2","YEUX",IF(AR191="1","INGESTION","NON")))</f>
        <v>NON</v>
      </c>
      <c r="BF191" s="351"/>
      <c r="BG191" s="354" t="s">
        <v>310</v>
      </c>
      <c r="BH191" s="154">
        <f>IF(ISNA(VLOOKUP(L191,CMRCLP,4,FALSE)),0,VLOOKUP(L191,CMRCLP,4))</f>
        <v>0</v>
      </c>
      <c r="BI191" s="154">
        <f>IF(ISNA(VLOOKUP(M191,CMRCLP,4,FALSE)),0,VLOOKUP(M191,CMRCLP,4))</f>
        <v>0</v>
      </c>
      <c r="BJ191" s="154">
        <f>IF(ISNA(VLOOKUP(N191,CMRCLP,4,FALSE)),0,VLOOKUP(N191,CMRCLP,4))</f>
        <v>0</v>
      </c>
      <c r="BK191" s="154">
        <f>IF(ISNA(VLOOKUP(O191,CMRCLP,4,FALSE)),0,VLOOKUP(O191,CMRCLP,4))</f>
        <v>0</v>
      </c>
      <c r="BL191" s="154">
        <f>IF(ISNA(VLOOKUP(L191,DANGERCLP,2,FALSE)),1,VLOOKUP(L191,DANGERCLP,2,FALSE))</f>
        <v>1</v>
      </c>
      <c r="BM191" s="154">
        <f>IF(ISNA(VLOOKUP(M191,DANGERCLP,2,FALSE)),1,VLOOKUP(M191,DANGERCLP,2,FALSE))</f>
        <v>1</v>
      </c>
      <c r="BN191" s="154">
        <f>IF(ISNA(VLOOKUP(N191,DANGERCLP,2,FALSE)),1,VLOOKUP(N191,DANGERCLP,2,FALSE))</f>
        <v>1</v>
      </c>
      <c r="BO191" s="154">
        <f>IF(ISNA(VLOOKUP(O191,DANGERCLP,2,FALSE)),1,VLOOKUP(O191,DANGERCLP,2,FALSE))</f>
        <v>1</v>
      </c>
      <c r="BP191" s="154">
        <f>IF(ISNA(VLOOKUP(P191,VLEPON,2)),1,VLOOKUP(P191,VLEPON,2))</f>
        <v>1</v>
      </c>
      <c r="BQ191" s="155">
        <f>T191/MAXA($T$8:$T$463)</f>
        <v>0</v>
      </c>
      <c r="BR191" s="156">
        <f t="shared" si="112"/>
        <v>11</v>
      </c>
      <c r="BS191" s="156">
        <f t="shared" si="113"/>
        <v>11</v>
      </c>
      <c r="BT191" s="157">
        <f t="shared" si="114"/>
        <v>1</v>
      </c>
      <c r="BU191" s="255">
        <f t="shared" si="58"/>
        <v>1</v>
      </c>
      <c r="BV191" s="252">
        <f>IF(ISNA(VLOOKUP((CONCATENATE(U191,V191)),Fréquencess,3,FALSE)),0,VLOOKUP((CONCATENATE(U191,V191)),Fréquencess,3,FALSE))</f>
        <v>1</v>
      </c>
      <c r="BW191" s="247">
        <f t="shared" si="115"/>
        <v>1</v>
      </c>
      <c r="BX191" s="247">
        <f t="shared" si="64"/>
        <v>1</v>
      </c>
      <c r="BY191" s="247">
        <f>IF(ISNA(VLOOKUP(Q191,score_volatilité,2,FALSE)),0,VLOOKUP(Q191,score_volatilité,2,FALSE))</f>
        <v>1</v>
      </c>
      <c r="BZ191" s="247">
        <f>IF(ISNA(VLOOKUP(X191,score_procédé,2,FALSE)),0,VLOOKUP(X191,score_procédé,2,FALSE))</f>
        <v>0.5</v>
      </c>
      <c r="CA191" s="247">
        <f>IF(ISNA(VLOOKUP(Y191,score_protection,2,FALSE)),0,VLOOKUP(Y191,score_protection,2,FALSE))</f>
        <v>1</v>
      </c>
      <c r="CB191" s="252">
        <f t="shared" si="65"/>
        <v>0.5</v>
      </c>
      <c r="CC191" s="154">
        <f>IF(ISNA(VLOOKUP(L191,DANGERARRETE,10,FALSE)),0,VLOOKUP(L191,DANGERARRETE,10,FALSE))</f>
        <v>0</v>
      </c>
      <c r="CD191" s="154">
        <f>IF(ISNA(VLOOKUP(M191,DANGERARRETE,10,FALSE)),0,VLOOKUP(M191,DANGERARRETE,10,FALSE))</f>
        <v>0</v>
      </c>
      <c r="CE191" s="154">
        <f>IF(ISNA(VLOOKUP(N191,DANGERARRETE,10,FALSE)),0,VLOOKUP(N191,DANGERARRETE,10,FALSE))</f>
        <v>0</v>
      </c>
      <c r="CF191" s="154">
        <f>IF(ISNA(VLOOKUP(O191,DANGERARRETE,10,FALSE)),0,VLOOKUP(O191,DANGERARRETE,10,FALSE))</f>
        <v>0</v>
      </c>
      <c r="CG191" s="154">
        <f t="shared" si="66"/>
        <v>0</v>
      </c>
      <c r="CH191" s="296" t="str">
        <f t="shared" si="69"/>
        <v>NON</v>
      </c>
    </row>
    <row r="192" spans="1:86" s="108" customFormat="1" ht="26.5" customHeight="1" x14ac:dyDescent="0.25">
      <c r="A192" s="77">
        <v>116</v>
      </c>
      <c r="B192" s="105"/>
      <c r="C192" s="105"/>
      <c r="D192" s="106"/>
      <c r="E192" s="106"/>
      <c r="F192" s="107"/>
      <c r="G192" s="114" t="s">
        <v>76</v>
      </c>
      <c r="H192" s="114" t="s">
        <v>76</v>
      </c>
      <c r="I192" s="114" t="s">
        <v>76</v>
      </c>
      <c r="J192" s="114" t="s">
        <v>76</v>
      </c>
      <c r="K192" s="114" t="s">
        <v>9</v>
      </c>
      <c r="L192" s="108" t="s">
        <v>8</v>
      </c>
      <c r="M192" s="108" t="s">
        <v>8</v>
      </c>
      <c r="N192" s="108" t="s">
        <v>8</v>
      </c>
      <c r="O192" s="108" t="s">
        <v>8</v>
      </c>
      <c r="P192" s="225" t="s">
        <v>76</v>
      </c>
      <c r="Q192" s="244" t="s">
        <v>34</v>
      </c>
      <c r="R192" s="259" t="s">
        <v>299</v>
      </c>
      <c r="S192" s="265" t="s">
        <v>300</v>
      </c>
      <c r="T192" s="217">
        <v>0</v>
      </c>
      <c r="U192" s="149" t="s">
        <v>58</v>
      </c>
      <c r="V192" s="149" t="s">
        <v>256</v>
      </c>
      <c r="W192" s="150" t="str">
        <f t="shared" si="111"/>
        <v>&lt; 30 mn</v>
      </c>
      <c r="X192" s="151" t="s">
        <v>31</v>
      </c>
      <c r="Y192" s="229" t="s">
        <v>108</v>
      </c>
      <c r="Z192" s="152">
        <f t="shared" si="46"/>
        <v>0</v>
      </c>
      <c r="AA192" s="152">
        <f t="shared" si="47"/>
        <v>0</v>
      </c>
      <c r="AB192" s="152">
        <f t="shared" si="48"/>
        <v>0</v>
      </c>
      <c r="AC192" s="152">
        <f t="shared" si="49"/>
        <v>0</v>
      </c>
      <c r="AD192" s="152">
        <f t="shared" si="50"/>
        <v>0</v>
      </c>
      <c r="AE192" s="152">
        <f t="shared" si="51"/>
        <v>0</v>
      </c>
      <c r="AF192" s="152">
        <f t="shared" si="52"/>
        <v>0</v>
      </c>
      <c r="AG192" s="152">
        <f t="shared" si="53"/>
        <v>0</v>
      </c>
      <c r="AH192" s="152">
        <f t="shared" si="54"/>
        <v>0</v>
      </c>
      <c r="AI192" s="152">
        <f t="shared" si="55"/>
        <v>0</v>
      </c>
      <c r="AJ192" s="152">
        <f t="shared" si="56"/>
        <v>0</v>
      </c>
      <c r="AK192" s="152">
        <f t="shared" si="57"/>
        <v>0</v>
      </c>
      <c r="AL192" s="263">
        <f t="shared" si="72"/>
        <v>0</v>
      </c>
      <c r="AM192" s="263">
        <f t="shared" si="70"/>
        <v>0</v>
      </c>
      <c r="AN192" s="263">
        <f t="shared" si="73"/>
        <v>0</v>
      </c>
      <c r="AO192" s="251">
        <f t="shared" si="71"/>
        <v>0</v>
      </c>
      <c r="AP192" s="153">
        <f t="shared" si="59"/>
        <v>0</v>
      </c>
      <c r="AQ192" s="153" t="str">
        <f t="shared" si="60"/>
        <v>0</v>
      </c>
      <c r="AR192" s="153" t="str">
        <f t="shared" si="67"/>
        <v>0</v>
      </c>
      <c r="AS192" s="153" t="str">
        <f t="shared" si="68"/>
        <v>0</v>
      </c>
      <c r="AT192" s="247">
        <f t="shared" si="61"/>
        <v>1</v>
      </c>
      <c r="AU192" s="247" t="str">
        <f t="shared" si="62"/>
        <v>Faible</v>
      </c>
      <c r="AV192" s="346" t="str">
        <f t="shared" si="63"/>
        <v>NON</v>
      </c>
      <c r="AW192" s="234" t="str">
        <f>IF(CB192&lt;100,"RISQUE MINIME","RISQUE NON FAIBLE")</f>
        <v>RISQUE MINIME</v>
      </c>
      <c r="AX192" s="231" t="str">
        <f>IF(AO192=0,"NON","OUI")</f>
        <v>NON</v>
      </c>
      <c r="AY192" s="351"/>
      <c r="AZ192" s="352" t="s">
        <v>310</v>
      </c>
      <c r="BA192" s="237" t="str">
        <f>IF(AP192=0,"NON","OUI")</f>
        <v>NON</v>
      </c>
      <c r="BB192" s="351"/>
      <c r="BC192" s="351"/>
      <c r="BD192" s="352" t="s">
        <v>310</v>
      </c>
      <c r="BE192" s="237" t="str">
        <f>IF((AQ192+AR192)=3,"YEUX / INGESTION",IF(AQ192="2","YEUX",IF(AR192="1","INGESTION","NON")))</f>
        <v>NON</v>
      </c>
      <c r="BF192" s="351"/>
      <c r="BG192" s="354" t="s">
        <v>310</v>
      </c>
      <c r="BH192" s="154">
        <f>IF(ISNA(VLOOKUP(L192,CMRCLP,4,FALSE)),0,VLOOKUP(L192,CMRCLP,4))</f>
        <v>0</v>
      </c>
      <c r="BI192" s="154">
        <f>IF(ISNA(VLOOKUP(M192,CMRCLP,4,FALSE)),0,VLOOKUP(M192,CMRCLP,4))</f>
        <v>0</v>
      </c>
      <c r="BJ192" s="154">
        <f>IF(ISNA(VLOOKUP(N192,CMRCLP,4,FALSE)),0,VLOOKUP(N192,CMRCLP,4))</f>
        <v>0</v>
      </c>
      <c r="BK192" s="154">
        <f>IF(ISNA(VLOOKUP(O192,CMRCLP,4,FALSE)),0,VLOOKUP(O192,CMRCLP,4))</f>
        <v>0</v>
      </c>
      <c r="BL192" s="154">
        <f>IF(ISNA(VLOOKUP(L192,DANGERCLP,2,FALSE)),1,VLOOKUP(L192,DANGERCLP,2,FALSE))</f>
        <v>1</v>
      </c>
      <c r="BM192" s="154">
        <f>IF(ISNA(VLOOKUP(M192,DANGERCLP,2,FALSE)),1,VLOOKUP(M192,DANGERCLP,2,FALSE))</f>
        <v>1</v>
      </c>
      <c r="BN192" s="154">
        <f>IF(ISNA(VLOOKUP(N192,DANGERCLP,2,FALSE)),1,VLOOKUP(N192,DANGERCLP,2,FALSE))</f>
        <v>1</v>
      </c>
      <c r="BO192" s="154">
        <f>IF(ISNA(VLOOKUP(O192,DANGERCLP,2,FALSE)),1,VLOOKUP(O192,DANGERCLP,2,FALSE))</f>
        <v>1</v>
      </c>
      <c r="BP192" s="154">
        <f>IF(ISNA(VLOOKUP(P192,VLEPON,2)),1,VLOOKUP(P192,VLEPON,2))</f>
        <v>1</v>
      </c>
      <c r="BQ192" s="155">
        <f>T192/MAXA($T$8:$T$463)</f>
        <v>0</v>
      </c>
      <c r="BR192" s="156">
        <f t="shared" si="112"/>
        <v>11</v>
      </c>
      <c r="BS192" s="156">
        <f t="shared" si="113"/>
        <v>11</v>
      </c>
      <c r="BT192" s="157">
        <f t="shared" si="114"/>
        <v>1</v>
      </c>
      <c r="BU192" s="255">
        <f t="shared" si="58"/>
        <v>1</v>
      </c>
      <c r="BV192" s="252">
        <f>IF(ISNA(VLOOKUP((CONCATENATE(U192,V192)),Fréquencess,3,FALSE)),0,VLOOKUP((CONCATENATE(U192,V192)),Fréquencess,3,FALSE))</f>
        <v>1</v>
      </c>
      <c r="BW192" s="247">
        <f t="shared" si="115"/>
        <v>1</v>
      </c>
      <c r="BX192" s="247">
        <f t="shared" si="64"/>
        <v>1</v>
      </c>
      <c r="BY192" s="247">
        <f>IF(ISNA(VLOOKUP(Q192,score_volatilité,2,FALSE)),0,VLOOKUP(Q192,score_volatilité,2,FALSE))</f>
        <v>1</v>
      </c>
      <c r="BZ192" s="247">
        <f>IF(ISNA(VLOOKUP(X192,score_procédé,2,FALSE)),0,VLOOKUP(X192,score_procédé,2,FALSE))</f>
        <v>0.5</v>
      </c>
      <c r="CA192" s="247">
        <f>IF(ISNA(VLOOKUP(Y192,score_protection,2,FALSE)),0,VLOOKUP(Y192,score_protection,2,FALSE))</f>
        <v>1</v>
      </c>
      <c r="CB192" s="252">
        <f t="shared" si="65"/>
        <v>0.5</v>
      </c>
      <c r="CC192" s="154">
        <f>IF(ISNA(VLOOKUP(L192,DANGERARRETE,10,FALSE)),0,VLOOKUP(L192,DANGERARRETE,10,FALSE))</f>
        <v>0</v>
      </c>
      <c r="CD192" s="154">
        <f>IF(ISNA(VLOOKUP(M192,DANGERARRETE,10,FALSE)),0,VLOOKUP(M192,DANGERARRETE,10,FALSE))</f>
        <v>0</v>
      </c>
      <c r="CE192" s="154">
        <f>IF(ISNA(VLOOKUP(N192,DANGERARRETE,10,FALSE)),0,VLOOKUP(N192,DANGERARRETE,10,FALSE))</f>
        <v>0</v>
      </c>
      <c r="CF192" s="154">
        <f>IF(ISNA(VLOOKUP(O192,DANGERARRETE,10,FALSE)),0,VLOOKUP(O192,DANGERARRETE,10,FALSE))</f>
        <v>0</v>
      </c>
      <c r="CG192" s="154">
        <f t="shared" si="66"/>
        <v>0</v>
      </c>
      <c r="CH192" s="296" t="str">
        <f t="shared" si="69"/>
        <v>NON</v>
      </c>
    </row>
    <row r="193" spans="1:86" s="108" customFormat="1" ht="26.5" customHeight="1" x14ac:dyDescent="0.25">
      <c r="A193" s="77">
        <v>116</v>
      </c>
      <c r="B193" s="105"/>
      <c r="C193" s="105"/>
      <c r="D193" s="106"/>
      <c r="E193" s="106"/>
      <c r="F193" s="107"/>
      <c r="G193" s="114" t="s">
        <v>76</v>
      </c>
      <c r="H193" s="114" t="s">
        <v>76</v>
      </c>
      <c r="I193" s="114" t="s">
        <v>76</v>
      </c>
      <c r="J193" s="114" t="s">
        <v>76</v>
      </c>
      <c r="K193" s="114" t="s">
        <v>9</v>
      </c>
      <c r="L193" s="108" t="s">
        <v>8</v>
      </c>
      <c r="M193" s="108" t="s">
        <v>8</v>
      </c>
      <c r="N193" s="108" t="s">
        <v>8</v>
      </c>
      <c r="O193" s="108" t="s">
        <v>8</v>
      </c>
      <c r="P193" s="225" t="s">
        <v>76</v>
      </c>
      <c r="Q193" s="244" t="s">
        <v>34</v>
      </c>
      <c r="R193" s="259" t="s">
        <v>299</v>
      </c>
      <c r="S193" s="265" t="s">
        <v>300</v>
      </c>
      <c r="T193" s="217">
        <v>0</v>
      </c>
      <c r="U193" s="149" t="s">
        <v>58</v>
      </c>
      <c r="V193" s="149" t="s">
        <v>256</v>
      </c>
      <c r="W193" s="150" t="str">
        <f t="shared" si="111"/>
        <v>&lt; 30 mn</v>
      </c>
      <c r="X193" s="151" t="s">
        <v>31</v>
      </c>
      <c r="Y193" s="229" t="s">
        <v>108</v>
      </c>
      <c r="Z193" s="152">
        <f t="shared" si="46"/>
        <v>0</v>
      </c>
      <c r="AA193" s="152">
        <f t="shared" si="47"/>
        <v>0</v>
      </c>
      <c r="AB193" s="152">
        <f t="shared" si="48"/>
        <v>0</v>
      </c>
      <c r="AC193" s="152">
        <f t="shared" si="49"/>
        <v>0</v>
      </c>
      <c r="AD193" s="152">
        <f t="shared" si="50"/>
        <v>0</v>
      </c>
      <c r="AE193" s="152">
        <f t="shared" si="51"/>
        <v>0</v>
      </c>
      <c r="AF193" s="152">
        <f t="shared" si="52"/>
        <v>0</v>
      </c>
      <c r="AG193" s="152">
        <f t="shared" si="53"/>
        <v>0</v>
      </c>
      <c r="AH193" s="152">
        <f t="shared" si="54"/>
        <v>0</v>
      </c>
      <c r="AI193" s="152">
        <f t="shared" si="55"/>
        <v>0</v>
      </c>
      <c r="AJ193" s="152">
        <f t="shared" si="56"/>
        <v>0</v>
      </c>
      <c r="AK193" s="152">
        <f t="shared" si="57"/>
        <v>0</v>
      </c>
      <c r="AL193" s="263">
        <f t="shared" si="72"/>
        <v>0</v>
      </c>
      <c r="AM193" s="263">
        <f t="shared" si="70"/>
        <v>0</v>
      </c>
      <c r="AN193" s="263">
        <f t="shared" si="73"/>
        <v>0</v>
      </c>
      <c r="AO193" s="251">
        <f t="shared" si="71"/>
        <v>0</v>
      </c>
      <c r="AP193" s="153">
        <f t="shared" si="59"/>
        <v>0</v>
      </c>
      <c r="AQ193" s="153" t="str">
        <f t="shared" si="60"/>
        <v>0</v>
      </c>
      <c r="AR193" s="153" t="str">
        <f t="shared" si="67"/>
        <v>0</v>
      </c>
      <c r="AS193" s="153" t="str">
        <f t="shared" si="68"/>
        <v>0</v>
      </c>
      <c r="AT193" s="247">
        <f t="shared" si="61"/>
        <v>1</v>
      </c>
      <c r="AU193" s="247" t="str">
        <f t="shared" si="62"/>
        <v>Faible</v>
      </c>
      <c r="AV193" s="346" t="str">
        <f t="shared" si="63"/>
        <v>NON</v>
      </c>
      <c r="AW193" s="234" t="str">
        <f>IF(CB193&lt;100,"RISQUE MINIME","RISQUE NON FAIBLE")</f>
        <v>RISQUE MINIME</v>
      </c>
      <c r="AX193" s="231" t="str">
        <f>IF(AO193=0,"NON","OUI")</f>
        <v>NON</v>
      </c>
      <c r="AY193" s="351"/>
      <c r="AZ193" s="352" t="s">
        <v>310</v>
      </c>
      <c r="BA193" s="237" t="str">
        <f>IF(AP193=0,"NON","OUI")</f>
        <v>NON</v>
      </c>
      <c r="BB193" s="351"/>
      <c r="BC193" s="351"/>
      <c r="BD193" s="352" t="s">
        <v>310</v>
      </c>
      <c r="BE193" s="237" t="str">
        <f>IF((AQ193+AR193)=3,"YEUX / INGESTION",IF(AQ193="2","YEUX",IF(AR193="1","INGESTION","NON")))</f>
        <v>NON</v>
      </c>
      <c r="BF193" s="351"/>
      <c r="BG193" s="354" t="s">
        <v>310</v>
      </c>
      <c r="BH193" s="154">
        <f>IF(ISNA(VLOOKUP(L193,CMRCLP,4,FALSE)),0,VLOOKUP(L193,CMRCLP,4))</f>
        <v>0</v>
      </c>
      <c r="BI193" s="154">
        <f>IF(ISNA(VLOOKUP(M193,CMRCLP,4,FALSE)),0,VLOOKUP(M193,CMRCLP,4))</f>
        <v>0</v>
      </c>
      <c r="BJ193" s="154">
        <f>IF(ISNA(VLOOKUP(N193,CMRCLP,4,FALSE)),0,VLOOKUP(N193,CMRCLP,4))</f>
        <v>0</v>
      </c>
      <c r="BK193" s="154">
        <f>IF(ISNA(VLOOKUP(O193,CMRCLP,4,FALSE)),0,VLOOKUP(O193,CMRCLP,4))</f>
        <v>0</v>
      </c>
      <c r="BL193" s="154">
        <f>IF(ISNA(VLOOKUP(L193,DANGERCLP,2,FALSE)),1,VLOOKUP(L193,DANGERCLP,2,FALSE))</f>
        <v>1</v>
      </c>
      <c r="BM193" s="154">
        <f>IF(ISNA(VLOOKUP(M193,DANGERCLP,2,FALSE)),1,VLOOKUP(M193,DANGERCLP,2,FALSE))</f>
        <v>1</v>
      </c>
      <c r="BN193" s="154">
        <f>IF(ISNA(VLOOKUP(N193,DANGERCLP,2,FALSE)),1,VLOOKUP(N193,DANGERCLP,2,FALSE))</f>
        <v>1</v>
      </c>
      <c r="BO193" s="154">
        <f>IF(ISNA(VLOOKUP(O193,DANGERCLP,2,FALSE)),1,VLOOKUP(O193,DANGERCLP,2,FALSE))</f>
        <v>1</v>
      </c>
      <c r="BP193" s="154">
        <f>IF(ISNA(VLOOKUP(P193,VLEPON,2)),1,VLOOKUP(P193,VLEPON,2))</f>
        <v>1</v>
      </c>
      <c r="BQ193" s="155">
        <f>T193/MAXA($T$8:$T$463)</f>
        <v>0</v>
      </c>
      <c r="BR193" s="156">
        <f t="shared" si="112"/>
        <v>11</v>
      </c>
      <c r="BS193" s="156">
        <f t="shared" si="113"/>
        <v>11</v>
      </c>
      <c r="BT193" s="157">
        <f t="shared" si="114"/>
        <v>1</v>
      </c>
      <c r="BU193" s="255">
        <f t="shared" si="58"/>
        <v>1</v>
      </c>
      <c r="BV193" s="252">
        <f>IF(ISNA(VLOOKUP((CONCATENATE(U193,V193)),Fréquencess,3,FALSE)),0,VLOOKUP((CONCATENATE(U193,V193)),Fréquencess,3,FALSE))</f>
        <v>1</v>
      </c>
      <c r="BW193" s="247">
        <f t="shared" si="115"/>
        <v>1</v>
      </c>
      <c r="BX193" s="247">
        <f t="shared" si="64"/>
        <v>1</v>
      </c>
      <c r="BY193" s="247">
        <f>IF(ISNA(VLOOKUP(Q193,score_volatilité,2,FALSE)),0,VLOOKUP(Q193,score_volatilité,2,FALSE))</f>
        <v>1</v>
      </c>
      <c r="BZ193" s="247">
        <f>IF(ISNA(VLOOKUP(X193,score_procédé,2,FALSE)),0,VLOOKUP(X193,score_procédé,2,FALSE))</f>
        <v>0.5</v>
      </c>
      <c r="CA193" s="247">
        <f>IF(ISNA(VLOOKUP(Y193,score_protection,2,FALSE)),0,VLOOKUP(Y193,score_protection,2,FALSE))</f>
        <v>1</v>
      </c>
      <c r="CB193" s="252">
        <f t="shared" si="65"/>
        <v>0.5</v>
      </c>
      <c r="CC193" s="154">
        <f>IF(ISNA(VLOOKUP(L193,DANGERARRETE,10,FALSE)),0,VLOOKUP(L193,DANGERARRETE,10,FALSE))</f>
        <v>0</v>
      </c>
      <c r="CD193" s="154">
        <f>IF(ISNA(VLOOKUP(M193,DANGERARRETE,10,FALSE)),0,VLOOKUP(M193,DANGERARRETE,10,FALSE))</f>
        <v>0</v>
      </c>
      <c r="CE193" s="154">
        <f>IF(ISNA(VLOOKUP(N193,DANGERARRETE,10,FALSE)),0,VLOOKUP(N193,DANGERARRETE,10,FALSE))</f>
        <v>0</v>
      </c>
      <c r="CF193" s="154">
        <f>IF(ISNA(VLOOKUP(O193,DANGERARRETE,10,FALSE)),0,VLOOKUP(O193,DANGERARRETE,10,FALSE))</f>
        <v>0</v>
      </c>
      <c r="CG193" s="154">
        <f t="shared" si="66"/>
        <v>0</v>
      </c>
      <c r="CH193" s="296" t="str">
        <f t="shared" si="69"/>
        <v>NON</v>
      </c>
    </row>
    <row r="194" spans="1:86" s="108" customFormat="1" ht="26.5" customHeight="1" x14ac:dyDescent="0.25">
      <c r="A194" s="77">
        <v>116</v>
      </c>
      <c r="B194" s="105"/>
      <c r="C194" s="105"/>
      <c r="D194" s="106"/>
      <c r="E194" s="106"/>
      <c r="F194" s="107"/>
      <c r="G194" s="114" t="s">
        <v>76</v>
      </c>
      <c r="H194" s="114" t="s">
        <v>76</v>
      </c>
      <c r="I194" s="114" t="s">
        <v>76</v>
      </c>
      <c r="J194" s="114" t="s">
        <v>76</v>
      </c>
      <c r="K194" s="114" t="s">
        <v>9</v>
      </c>
      <c r="L194" s="108" t="s">
        <v>8</v>
      </c>
      <c r="M194" s="108" t="s">
        <v>8</v>
      </c>
      <c r="N194" s="108" t="s">
        <v>8</v>
      </c>
      <c r="O194" s="108" t="s">
        <v>8</v>
      </c>
      <c r="P194" s="225" t="s">
        <v>76</v>
      </c>
      <c r="Q194" s="244" t="s">
        <v>34</v>
      </c>
      <c r="R194" s="259" t="s">
        <v>299</v>
      </c>
      <c r="S194" s="265" t="s">
        <v>300</v>
      </c>
      <c r="T194" s="217">
        <v>0</v>
      </c>
      <c r="U194" s="149" t="s">
        <v>58</v>
      </c>
      <c r="V194" s="149" t="s">
        <v>256</v>
      </c>
      <c r="W194" s="150" t="str">
        <f t="shared" si="111"/>
        <v>&lt; 30 mn</v>
      </c>
      <c r="X194" s="151" t="s">
        <v>31</v>
      </c>
      <c r="Y194" s="229" t="s">
        <v>108</v>
      </c>
      <c r="Z194" s="152">
        <f t="shared" si="46"/>
        <v>0</v>
      </c>
      <c r="AA194" s="152">
        <f t="shared" si="47"/>
        <v>0</v>
      </c>
      <c r="AB194" s="152">
        <f t="shared" si="48"/>
        <v>0</v>
      </c>
      <c r="AC194" s="152">
        <f t="shared" si="49"/>
        <v>0</v>
      </c>
      <c r="AD194" s="152">
        <f t="shared" si="50"/>
        <v>0</v>
      </c>
      <c r="AE194" s="152">
        <f t="shared" si="51"/>
        <v>0</v>
      </c>
      <c r="AF194" s="152">
        <f t="shared" si="52"/>
        <v>0</v>
      </c>
      <c r="AG194" s="152">
        <f t="shared" si="53"/>
        <v>0</v>
      </c>
      <c r="AH194" s="152">
        <f t="shared" si="54"/>
        <v>0</v>
      </c>
      <c r="AI194" s="152">
        <f t="shared" si="55"/>
        <v>0</v>
      </c>
      <c r="AJ194" s="152">
        <f t="shared" si="56"/>
        <v>0</v>
      </c>
      <c r="AK194" s="152">
        <f t="shared" si="57"/>
        <v>0</v>
      </c>
      <c r="AL194" s="263">
        <f t="shared" si="72"/>
        <v>0</v>
      </c>
      <c r="AM194" s="263">
        <f t="shared" si="70"/>
        <v>0</v>
      </c>
      <c r="AN194" s="263">
        <f t="shared" si="73"/>
        <v>0</v>
      </c>
      <c r="AO194" s="251">
        <f t="shared" si="71"/>
        <v>0</v>
      </c>
      <c r="AP194" s="153">
        <f t="shared" si="59"/>
        <v>0</v>
      </c>
      <c r="AQ194" s="153" t="str">
        <f t="shared" si="60"/>
        <v>0</v>
      </c>
      <c r="AR194" s="153" t="str">
        <f t="shared" si="67"/>
        <v>0</v>
      </c>
      <c r="AS194" s="153" t="str">
        <f t="shared" si="68"/>
        <v>0</v>
      </c>
      <c r="AT194" s="247">
        <f t="shared" si="61"/>
        <v>1</v>
      </c>
      <c r="AU194" s="247" t="str">
        <f t="shared" si="62"/>
        <v>Faible</v>
      </c>
      <c r="AV194" s="346" t="str">
        <f t="shared" si="63"/>
        <v>NON</v>
      </c>
      <c r="AW194" s="234" t="str">
        <f>IF(CB194&lt;100,"RISQUE MINIME","RISQUE NON FAIBLE")</f>
        <v>RISQUE MINIME</v>
      </c>
      <c r="AX194" s="231" t="str">
        <f>IF(AO194=0,"NON","OUI")</f>
        <v>NON</v>
      </c>
      <c r="AY194" s="351"/>
      <c r="AZ194" s="352" t="s">
        <v>310</v>
      </c>
      <c r="BA194" s="237" t="str">
        <f>IF(AP194=0,"NON","OUI")</f>
        <v>NON</v>
      </c>
      <c r="BB194" s="351"/>
      <c r="BC194" s="351"/>
      <c r="BD194" s="352" t="s">
        <v>310</v>
      </c>
      <c r="BE194" s="237" t="str">
        <f>IF((AQ194+AR194)=3,"YEUX / INGESTION",IF(AQ194="2","YEUX",IF(AR194="1","INGESTION","NON")))</f>
        <v>NON</v>
      </c>
      <c r="BF194" s="351"/>
      <c r="BG194" s="354" t="s">
        <v>310</v>
      </c>
      <c r="BH194" s="154">
        <f>IF(ISNA(VLOOKUP(L194,CMRCLP,4,FALSE)),0,VLOOKUP(L194,CMRCLP,4))</f>
        <v>0</v>
      </c>
      <c r="BI194" s="154">
        <f>IF(ISNA(VLOOKUP(M194,CMRCLP,4,FALSE)),0,VLOOKUP(M194,CMRCLP,4))</f>
        <v>0</v>
      </c>
      <c r="BJ194" s="154">
        <f>IF(ISNA(VLOOKUP(N194,CMRCLP,4,FALSE)),0,VLOOKUP(N194,CMRCLP,4))</f>
        <v>0</v>
      </c>
      <c r="BK194" s="154">
        <f>IF(ISNA(VLOOKUP(O194,CMRCLP,4,FALSE)),0,VLOOKUP(O194,CMRCLP,4))</f>
        <v>0</v>
      </c>
      <c r="BL194" s="154">
        <f>IF(ISNA(VLOOKUP(L194,DANGERCLP,2,FALSE)),1,VLOOKUP(L194,DANGERCLP,2,FALSE))</f>
        <v>1</v>
      </c>
      <c r="BM194" s="154">
        <f>IF(ISNA(VLOOKUP(M194,DANGERCLP,2,FALSE)),1,VLOOKUP(M194,DANGERCLP,2,FALSE))</f>
        <v>1</v>
      </c>
      <c r="BN194" s="154">
        <f>IF(ISNA(VLOOKUP(N194,DANGERCLP,2,FALSE)),1,VLOOKUP(N194,DANGERCLP,2,FALSE))</f>
        <v>1</v>
      </c>
      <c r="BO194" s="154">
        <f>IF(ISNA(VLOOKUP(O194,DANGERCLP,2,FALSE)),1,VLOOKUP(O194,DANGERCLP,2,FALSE))</f>
        <v>1</v>
      </c>
      <c r="BP194" s="154">
        <f>IF(ISNA(VLOOKUP(P194,VLEPON,2)),1,VLOOKUP(P194,VLEPON,2))</f>
        <v>1</v>
      </c>
      <c r="BQ194" s="155">
        <f>T194/MAXA($T$8:$T$463)</f>
        <v>0</v>
      </c>
      <c r="BR194" s="156">
        <f t="shared" si="112"/>
        <v>11</v>
      </c>
      <c r="BS194" s="156">
        <f t="shared" si="113"/>
        <v>11</v>
      </c>
      <c r="BT194" s="157">
        <f t="shared" si="114"/>
        <v>1</v>
      </c>
      <c r="BU194" s="255">
        <f t="shared" si="58"/>
        <v>1</v>
      </c>
      <c r="BV194" s="252">
        <f>IF(ISNA(VLOOKUP((CONCATENATE(U194,V194)),Fréquencess,3,FALSE)),0,VLOOKUP((CONCATENATE(U194,V194)),Fréquencess,3,FALSE))</f>
        <v>1</v>
      </c>
      <c r="BW194" s="247">
        <f t="shared" si="115"/>
        <v>1</v>
      </c>
      <c r="BX194" s="247">
        <f t="shared" si="64"/>
        <v>1</v>
      </c>
      <c r="BY194" s="247">
        <f>IF(ISNA(VLOOKUP(Q194,score_volatilité,2,FALSE)),0,VLOOKUP(Q194,score_volatilité,2,FALSE))</f>
        <v>1</v>
      </c>
      <c r="BZ194" s="247">
        <f>IF(ISNA(VLOOKUP(X194,score_procédé,2,FALSE)),0,VLOOKUP(X194,score_procédé,2,FALSE))</f>
        <v>0.5</v>
      </c>
      <c r="CA194" s="247">
        <f>IF(ISNA(VLOOKUP(Y194,score_protection,2,FALSE)),0,VLOOKUP(Y194,score_protection,2,FALSE))</f>
        <v>1</v>
      </c>
      <c r="CB194" s="252">
        <f t="shared" si="65"/>
        <v>0.5</v>
      </c>
      <c r="CC194" s="154">
        <f>IF(ISNA(VLOOKUP(L194,DANGERARRETE,10,FALSE)),0,VLOOKUP(L194,DANGERARRETE,10,FALSE))</f>
        <v>0</v>
      </c>
      <c r="CD194" s="154">
        <f>IF(ISNA(VLOOKUP(M194,DANGERARRETE,10,FALSE)),0,VLOOKUP(M194,DANGERARRETE,10,FALSE))</f>
        <v>0</v>
      </c>
      <c r="CE194" s="154">
        <f>IF(ISNA(VLOOKUP(N194,DANGERARRETE,10,FALSE)),0,VLOOKUP(N194,DANGERARRETE,10,FALSE))</f>
        <v>0</v>
      </c>
      <c r="CF194" s="154">
        <f>IF(ISNA(VLOOKUP(O194,DANGERARRETE,10,FALSE)),0,VLOOKUP(O194,DANGERARRETE,10,FALSE))</f>
        <v>0</v>
      </c>
      <c r="CG194" s="154">
        <f t="shared" si="66"/>
        <v>0</v>
      </c>
      <c r="CH194" s="296" t="str">
        <f t="shared" si="69"/>
        <v>NON</v>
      </c>
    </row>
    <row r="195" spans="1:86" s="108" customFormat="1" ht="26.5" customHeight="1" x14ac:dyDescent="0.25">
      <c r="A195" s="77">
        <v>116</v>
      </c>
      <c r="B195" s="105"/>
      <c r="C195" s="105"/>
      <c r="D195" s="106"/>
      <c r="E195" s="106"/>
      <c r="F195" s="107"/>
      <c r="G195" s="114" t="s">
        <v>76</v>
      </c>
      <c r="H195" s="114" t="s">
        <v>76</v>
      </c>
      <c r="I195" s="114" t="s">
        <v>76</v>
      </c>
      <c r="J195" s="114" t="s">
        <v>76</v>
      </c>
      <c r="K195" s="114" t="s">
        <v>9</v>
      </c>
      <c r="L195" s="108" t="s">
        <v>8</v>
      </c>
      <c r="M195" s="108" t="s">
        <v>8</v>
      </c>
      <c r="N195" s="108" t="s">
        <v>8</v>
      </c>
      <c r="O195" s="108" t="s">
        <v>8</v>
      </c>
      <c r="P195" s="225" t="s">
        <v>76</v>
      </c>
      <c r="Q195" s="244" t="s">
        <v>34</v>
      </c>
      <c r="R195" s="259" t="s">
        <v>299</v>
      </c>
      <c r="S195" s="265" t="s">
        <v>300</v>
      </c>
      <c r="T195" s="217">
        <v>0</v>
      </c>
      <c r="U195" s="149" t="s">
        <v>58</v>
      </c>
      <c r="V195" s="149" t="s">
        <v>256</v>
      </c>
      <c r="W195" s="150" t="str">
        <f t="shared" si="111"/>
        <v>&lt; 30 mn</v>
      </c>
      <c r="X195" s="151" t="s">
        <v>31</v>
      </c>
      <c r="Y195" s="229" t="s">
        <v>108</v>
      </c>
      <c r="Z195" s="152">
        <f t="shared" si="46"/>
        <v>0</v>
      </c>
      <c r="AA195" s="152">
        <f t="shared" si="47"/>
        <v>0</v>
      </c>
      <c r="AB195" s="152">
        <f t="shared" si="48"/>
        <v>0</v>
      </c>
      <c r="AC195" s="152">
        <f t="shared" si="49"/>
        <v>0</v>
      </c>
      <c r="AD195" s="152">
        <f t="shared" si="50"/>
        <v>0</v>
      </c>
      <c r="AE195" s="152">
        <f t="shared" si="51"/>
        <v>0</v>
      </c>
      <c r="AF195" s="152">
        <f t="shared" si="52"/>
        <v>0</v>
      </c>
      <c r="AG195" s="152">
        <f t="shared" si="53"/>
        <v>0</v>
      </c>
      <c r="AH195" s="152">
        <f t="shared" si="54"/>
        <v>0</v>
      </c>
      <c r="AI195" s="152">
        <f t="shared" si="55"/>
        <v>0</v>
      </c>
      <c r="AJ195" s="152">
        <f t="shared" si="56"/>
        <v>0</v>
      </c>
      <c r="AK195" s="152">
        <f t="shared" si="57"/>
        <v>0</v>
      </c>
      <c r="AL195" s="263">
        <f t="shared" si="72"/>
        <v>0</v>
      </c>
      <c r="AM195" s="263">
        <f t="shared" si="70"/>
        <v>0</v>
      </c>
      <c r="AN195" s="263">
        <f t="shared" si="73"/>
        <v>0</v>
      </c>
      <c r="AO195" s="251">
        <f t="shared" si="71"/>
        <v>0</v>
      </c>
      <c r="AP195" s="153">
        <f t="shared" si="59"/>
        <v>0</v>
      </c>
      <c r="AQ195" s="153" t="str">
        <f t="shared" si="60"/>
        <v>0</v>
      </c>
      <c r="AR195" s="153" t="str">
        <f t="shared" si="67"/>
        <v>0</v>
      </c>
      <c r="AS195" s="153" t="str">
        <f t="shared" si="68"/>
        <v>0</v>
      </c>
      <c r="AT195" s="247">
        <f t="shared" si="61"/>
        <v>1</v>
      </c>
      <c r="AU195" s="247" t="str">
        <f t="shared" si="62"/>
        <v>Faible</v>
      </c>
      <c r="AV195" s="346" t="str">
        <f t="shared" si="63"/>
        <v>NON</v>
      </c>
      <c r="AW195" s="234" t="str">
        <f>IF(CB195&lt;100,"RISQUE MINIME","RISQUE NON FAIBLE")</f>
        <v>RISQUE MINIME</v>
      </c>
      <c r="AX195" s="231" t="str">
        <f>IF(AO195=0,"NON","OUI")</f>
        <v>NON</v>
      </c>
      <c r="AY195" s="351"/>
      <c r="AZ195" s="352" t="s">
        <v>310</v>
      </c>
      <c r="BA195" s="237" t="str">
        <f>IF(AP195=0,"NON","OUI")</f>
        <v>NON</v>
      </c>
      <c r="BB195" s="351"/>
      <c r="BC195" s="351"/>
      <c r="BD195" s="352" t="s">
        <v>310</v>
      </c>
      <c r="BE195" s="237" t="str">
        <f>IF((AQ195+AR195)=3,"YEUX / INGESTION",IF(AQ195="2","YEUX",IF(AR195="1","INGESTION","NON")))</f>
        <v>NON</v>
      </c>
      <c r="BF195" s="351"/>
      <c r="BG195" s="354" t="s">
        <v>310</v>
      </c>
      <c r="BH195" s="154">
        <f>IF(ISNA(VLOOKUP(L195,CMRCLP,4,FALSE)),0,VLOOKUP(L195,CMRCLP,4))</f>
        <v>0</v>
      </c>
      <c r="BI195" s="154">
        <f>IF(ISNA(VLOOKUP(M195,CMRCLP,4,FALSE)),0,VLOOKUP(M195,CMRCLP,4))</f>
        <v>0</v>
      </c>
      <c r="BJ195" s="154">
        <f>IF(ISNA(VLOOKUP(N195,CMRCLP,4,FALSE)),0,VLOOKUP(N195,CMRCLP,4))</f>
        <v>0</v>
      </c>
      <c r="BK195" s="154">
        <f>IF(ISNA(VLOOKUP(O195,CMRCLP,4,FALSE)),0,VLOOKUP(O195,CMRCLP,4))</f>
        <v>0</v>
      </c>
      <c r="BL195" s="154">
        <f>IF(ISNA(VLOOKUP(L195,DANGERCLP,2,FALSE)),1,VLOOKUP(L195,DANGERCLP,2,FALSE))</f>
        <v>1</v>
      </c>
      <c r="BM195" s="154">
        <f>IF(ISNA(VLOOKUP(M195,DANGERCLP,2,FALSE)),1,VLOOKUP(M195,DANGERCLP,2,FALSE))</f>
        <v>1</v>
      </c>
      <c r="BN195" s="154">
        <f>IF(ISNA(VLOOKUP(N195,DANGERCLP,2,FALSE)),1,VLOOKUP(N195,DANGERCLP,2,FALSE))</f>
        <v>1</v>
      </c>
      <c r="BO195" s="154">
        <f>IF(ISNA(VLOOKUP(O195,DANGERCLP,2,FALSE)),1,VLOOKUP(O195,DANGERCLP,2,FALSE))</f>
        <v>1</v>
      </c>
      <c r="BP195" s="154">
        <f>IF(ISNA(VLOOKUP(P195,VLEPON,2)),1,VLOOKUP(P195,VLEPON,2))</f>
        <v>1</v>
      </c>
      <c r="BQ195" s="155">
        <f>T195/MAXA($T$8:$T$463)</f>
        <v>0</v>
      </c>
      <c r="BR195" s="156">
        <f t="shared" si="112"/>
        <v>11</v>
      </c>
      <c r="BS195" s="156">
        <f t="shared" si="113"/>
        <v>11</v>
      </c>
      <c r="BT195" s="157">
        <f t="shared" si="114"/>
        <v>1</v>
      </c>
      <c r="BU195" s="255">
        <f t="shared" si="58"/>
        <v>1</v>
      </c>
      <c r="BV195" s="252">
        <f>IF(ISNA(VLOOKUP((CONCATENATE(U195,V195)),Fréquencess,3,FALSE)),0,VLOOKUP((CONCATENATE(U195,V195)),Fréquencess,3,FALSE))</f>
        <v>1</v>
      </c>
      <c r="BW195" s="247">
        <f t="shared" si="115"/>
        <v>1</v>
      </c>
      <c r="BX195" s="247">
        <f t="shared" si="64"/>
        <v>1</v>
      </c>
      <c r="BY195" s="247">
        <f>IF(ISNA(VLOOKUP(Q195,score_volatilité,2,FALSE)),0,VLOOKUP(Q195,score_volatilité,2,FALSE))</f>
        <v>1</v>
      </c>
      <c r="BZ195" s="247">
        <f>IF(ISNA(VLOOKUP(X195,score_procédé,2,FALSE)),0,VLOOKUP(X195,score_procédé,2,FALSE))</f>
        <v>0.5</v>
      </c>
      <c r="CA195" s="247">
        <f>IF(ISNA(VLOOKUP(Y195,score_protection,2,FALSE)),0,VLOOKUP(Y195,score_protection,2,FALSE))</f>
        <v>1</v>
      </c>
      <c r="CB195" s="252">
        <f t="shared" si="65"/>
        <v>0.5</v>
      </c>
      <c r="CC195" s="154">
        <f>IF(ISNA(VLOOKUP(L195,DANGERARRETE,10,FALSE)),0,VLOOKUP(L195,DANGERARRETE,10,FALSE))</f>
        <v>0</v>
      </c>
      <c r="CD195" s="154">
        <f>IF(ISNA(VLOOKUP(M195,DANGERARRETE,10,FALSE)),0,VLOOKUP(M195,DANGERARRETE,10,FALSE))</f>
        <v>0</v>
      </c>
      <c r="CE195" s="154">
        <f>IF(ISNA(VLOOKUP(N195,DANGERARRETE,10,FALSE)),0,VLOOKUP(N195,DANGERARRETE,10,FALSE))</f>
        <v>0</v>
      </c>
      <c r="CF195" s="154">
        <f>IF(ISNA(VLOOKUP(O195,DANGERARRETE,10,FALSE)),0,VLOOKUP(O195,DANGERARRETE,10,FALSE))</f>
        <v>0</v>
      </c>
      <c r="CG195" s="154">
        <f t="shared" si="66"/>
        <v>0</v>
      </c>
      <c r="CH195" s="296" t="str">
        <f t="shared" si="69"/>
        <v>NON</v>
      </c>
    </row>
    <row r="196" spans="1:86" s="108" customFormat="1" ht="26.5" customHeight="1" x14ac:dyDescent="0.25">
      <c r="A196" s="77">
        <v>116</v>
      </c>
      <c r="B196" s="105"/>
      <c r="C196" s="105"/>
      <c r="D196" s="106"/>
      <c r="E196" s="106"/>
      <c r="F196" s="107"/>
      <c r="G196" s="114" t="s">
        <v>76</v>
      </c>
      <c r="H196" s="114" t="s">
        <v>76</v>
      </c>
      <c r="I196" s="114" t="s">
        <v>76</v>
      </c>
      <c r="J196" s="114" t="s">
        <v>76</v>
      </c>
      <c r="K196" s="114" t="s">
        <v>9</v>
      </c>
      <c r="L196" s="108" t="s">
        <v>8</v>
      </c>
      <c r="M196" s="108" t="s">
        <v>8</v>
      </c>
      <c r="N196" s="108" t="s">
        <v>8</v>
      </c>
      <c r="O196" s="108" t="s">
        <v>8</v>
      </c>
      <c r="P196" s="225" t="s">
        <v>76</v>
      </c>
      <c r="Q196" s="244" t="s">
        <v>34</v>
      </c>
      <c r="R196" s="259" t="s">
        <v>299</v>
      </c>
      <c r="S196" s="265" t="s">
        <v>300</v>
      </c>
      <c r="T196" s="217">
        <v>0</v>
      </c>
      <c r="U196" s="149" t="s">
        <v>58</v>
      </c>
      <c r="V196" s="149" t="s">
        <v>256</v>
      </c>
      <c r="W196" s="150" t="str">
        <f t="shared" si="111"/>
        <v>&lt; 30 mn</v>
      </c>
      <c r="X196" s="151" t="s">
        <v>31</v>
      </c>
      <c r="Y196" s="229" t="s">
        <v>108</v>
      </c>
      <c r="Z196" s="152">
        <f t="shared" si="46"/>
        <v>0</v>
      </c>
      <c r="AA196" s="152">
        <f t="shared" si="47"/>
        <v>0</v>
      </c>
      <c r="AB196" s="152">
        <f t="shared" si="48"/>
        <v>0</v>
      </c>
      <c r="AC196" s="152">
        <f t="shared" si="49"/>
        <v>0</v>
      </c>
      <c r="AD196" s="152">
        <f t="shared" si="50"/>
        <v>0</v>
      </c>
      <c r="AE196" s="152">
        <f t="shared" si="51"/>
        <v>0</v>
      </c>
      <c r="AF196" s="152">
        <f t="shared" si="52"/>
        <v>0</v>
      </c>
      <c r="AG196" s="152">
        <f t="shared" si="53"/>
        <v>0</v>
      </c>
      <c r="AH196" s="152">
        <f t="shared" si="54"/>
        <v>0</v>
      </c>
      <c r="AI196" s="152">
        <f t="shared" si="55"/>
        <v>0</v>
      </c>
      <c r="AJ196" s="152">
        <f t="shared" si="56"/>
        <v>0</v>
      </c>
      <c r="AK196" s="152">
        <f t="shared" si="57"/>
        <v>0</v>
      </c>
      <c r="AL196" s="263">
        <f t="shared" si="72"/>
        <v>0</v>
      </c>
      <c r="AM196" s="263">
        <f t="shared" si="70"/>
        <v>0</v>
      </c>
      <c r="AN196" s="263">
        <f t="shared" si="73"/>
        <v>0</v>
      </c>
      <c r="AO196" s="251">
        <f t="shared" si="71"/>
        <v>0</v>
      </c>
      <c r="AP196" s="153">
        <f t="shared" si="59"/>
        <v>0</v>
      </c>
      <c r="AQ196" s="153" t="str">
        <f t="shared" si="60"/>
        <v>0</v>
      </c>
      <c r="AR196" s="153" t="str">
        <f t="shared" si="67"/>
        <v>0</v>
      </c>
      <c r="AS196" s="153" t="str">
        <f t="shared" si="68"/>
        <v>0</v>
      </c>
      <c r="AT196" s="247">
        <f t="shared" si="61"/>
        <v>1</v>
      </c>
      <c r="AU196" s="247" t="str">
        <f t="shared" si="62"/>
        <v>Faible</v>
      </c>
      <c r="AV196" s="346" t="str">
        <f t="shared" si="63"/>
        <v>NON</v>
      </c>
      <c r="AW196" s="234" t="str">
        <f>IF(CB196&lt;100,"RISQUE MINIME","RISQUE NON FAIBLE")</f>
        <v>RISQUE MINIME</v>
      </c>
      <c r="AX196" s="231" t="str">
        <f>IF(AO196=0,"NON","OUI")</f>
        <v>NON</v>
      </c>
      <c r="AY196" s="351"/>
      <c r="AZ196" s="352" t="s">
        <v>310</v>
      </c>
      <c r="BA196" s="237" t="str">
        <f>IF(AP196=0,"NON","OUI")</f>
        <v>NON</v>
      </c>
      <c r="BB196" s="351"/>
      <c r="BC196" s="351"/>
      <c r="BD196" s="352" t="s">
        <v>310</v>
      </c>
      <c r="BE196" s="237" t="str">
        <f>IF((AQ196+AR196)=3,"YEUX / INGESTION",IF(AQ196="2","YEUX",IF(AR196="1","INGESTION","NON")))</f>
        <v>NON</v>
      </c>
      <c r="BF196" s="351"/>
      <c r="BG196" s="354" t="s">
        <v>310</v>
      </c>
      <c r="BH196" s="154">
        <f>IF(ISNA(VLOOKUP(L196,CMRCLP,4,FALSE)),0,VLOOKUP(L196,CMRCLP,4))</f>
        <v>0</v>
      </c>
      <c r="BI196" s="154">
        <f>IF(ISNA(VLOOKUP(M196,CMRCLP,4,FALSE)),0,VLOOKUP(M196,CMRCLP,4))</f>
        <v>0</v>
      </c>
      <c r="BJ196" s="154">
        <f>IF(ISNA(VLOOKUP(N196,CMRCLP,4,FALSE)),0,VLOOKUP(N196,CMRCLP,4))</f>
        <v>0</v>
      </c>
      <c r="BK196" s="154">
        <f>IF(ISNA(VLOOKUP(O196,CMRCLP,4,FALSE)),0,VLOOKUP(O196,CMRCLP,4))</f>
        <v>0</v>
      </c>
      <c r="BL196" s="154">
        <f>IF(ISNA(VLOOKUP(L196,DANGERCLP,2,FALSE)),1,VLOOKUP(L196,DANGERCLP,2,FALSE))</f>
        <v>1</v>
      </c>
      <c r="BM196" s="154">
        <f>IF(ISNA(VLOOKUP(M196,DANGERCLP,2,FALSE)),1,VLOOKUP(M196,DANGERCLP,2,FALSE))</f>
        <v>1</v>
      </c>
      <c r="BN196" s="154">
        <f>IF(ISNA(VLOOKUP(N196,DANGERCLP,2,FALSE)),1,VLOOKUP(N196,DANGERCLP,2,FALSE))</f>
        <v>1</v>
      </c>
      <c r="BO196" s="154">
        <f>IF(ISNA(VLOOKUP(O196,DANGERCLP,2,FALSE)),1,VLOOKUP(O196,DANGERCLP,2,FALSE))</f>
        <v>1</v>
      </c>
      <c r="BP196" s="154">
        <f>IF(ISNA(VLOOKUP(P196,VLEPON,2)),1,VLOOKUP(P196,VLEPON,2))</f>
        <v>1</v>
      </c>
      <c r="BQ196" s="155">
        <f>T196/MAXA($T$8:$T$463)</f>
        <v>0</v>
      </c>
      <c r="BR196" s="156">
        <f t="shared" si="112"/>
        <v>11</v>
      </c>
      <c r="BS196" s="156">
        <f t="shared" si="113"/>
        <v>11</v>
      </c>
      <c r="BT196" s="157">
        <f t="shared" si="114"/>
        <v>1</v>
      </c>
      <c r="BU196" s="255">
        <f t="shared" si="58"/>
        <v>1</v>
      </c>
      <c r="BV196" s="252">
        <f>IF(ISNA(VLOOKUP((CONCATENATE(U196,V196)),Fréquencess,3,FALSE)),0,VLOOKUP((CONCATENATE(U196,V196)),Fréquencess,3,FALSE))</f>
        <v>1</v>
      </c>
      <c r="BW196" s="247">
        <f t="shared" si="115"/>
        <v>1</v>
      </c>
      <c r="BX196" s="247">
        <f t="shared" si="64"/>
        <v>1</v>
      </c>
      <c r="BY196" s="247">
        <f>IF(ISNA(VLOOKUP(Q196,score_volatilité,2,FALSE)),0,VLOOKUP(Q196,score_volatilité,2,FALSE))</f>
        <v>1</v>
      </c>
      <c r="BZ196" s="247">
        <f>IF(ISNA(VLOOKUP(X196,score_procédé,2,FALSE)),0,VLOOKUP(X196,score_procédé,2,FALSE))</f>
        <v>0.5</v>
      </c>
      <c r="CA196" s="247">
        <f>IF(ISNA(VLOOKUP(Y196,score_protection,2,FALSE)),0,VLOOKUP(Y196,score_protection,2,FALSE))</f>
        <v>1</v>
      </c>
      <c r="CB196" s="252">
        <f t="shared" si="65"/>
        <v>0.5</v>
      </c>
      <c r="CC196" s="154">
        <f>IF(ISNA(VLOOKUP(L196,DANGERARRETE,10,FALSE)),0,VLOOKUP(L196,DANGERARRETE,10,FALSE))</f>
        <v>0</v>
      </c>
      <c r="CD196" s="154">
        <f>IF(ISNA(VLOOKUP(M196,DANGERARRETE,10,FALSE)),0,VLOOKUP(M196,DANGERARRETE,10,FALSE))</f>
        <v>0</v>
      </c>
      <c r="CE196" s="154">
        <f>IF(ISNA(VLOOKUP(N196,DANGERARRETE,10,FALSE)),0,VLOOKUP(N196,DANGERARRETE,10,FALSE))</f>
        <v>0</v>
      </c>
      <c r="CF196" s="154">
        <f>IF(ISNA(VLOOKUP(O196,DANGERARRETE,10,FALSE)),0,VLOOKUP(O196,DANGERARRETE,10,FALSE))</f>
        <v>0</v>
      </c>
      <c r="CG196" s="154">
        <f t="shared" si="66"/>
        <v>0</v>
      </c>
      <c r="CH196" s="296" t="str">
        <f t="shared" si="69"/>
        <v>NON</v>
      </c>
    </row>
    <row r="197" spans="1:86" s="108" customFormat="1" ht="26.5" customHeight="1" x14ac:dyDescent="0.25">
      <c r="A197" s="77">
        <v>116</v>
      </c>
      <c r="B197" s="105"/>
      <c r="C197" s="105"/>
      <c r="D197" s="106"/>
      <c r="E197" s="106"/>
      <c r="F197" s="107"/>
      <c r="G197" s="114" t="s">
        <v>76</v>
      </c>
      <c r="H197" s="114" t="s">
        <v>76</v>
      </c>
      <c r="I197" s="114" t="s">
        <v>76</v>
      </c>
      <c r="J197" s="114" t="s">
        <v>76</v>
      </c>
      <c r="K197" s="114" t="s">
        <v>9</v>
      </c>
      <c r="L197" s="108" t="s">
        <v>8</v>
      </c>
      <c r="M197" s="108" t="s">
        <v>8</v>
      </c>
      <c r="N197" s="108" t="s">
        <v>8</v>
      </c>
      <c r="O197" s="108" t="s">
        <v>8</v>
      </c>
      <c r="P197" s="225" t="s">
        <v>76</v>
      </c>
      <c r="Q197" s="244" t="s">
        <v>34</v>
      </c>
      <c r="R197" s="259" t="s">
        <v>299</v>
      </c>
      <c r="S197" s="265" t="s">
        <v>300</v>
      </c>
      <c r="T197" s="217">
        <v>0</v>
      </c>
      <c r="U197" s="149" t="s">
        <v>58</v>
      </c>
      <c r="V197" s="149" t="s">
        <v>256</v>
      </c>
      <c r="W197" s="150" t="str">
        <f t="shared" si="111"/>
        <v>&lt; 30 mn</v>
      </c>
      <c r="X197" s="151" t="s">
        <v>31</v>
      </c>
      <c r="Y197" s="229" t="s">
        <v>108</v>
      </c>
      <c r="Z197" s="152">
        <f t="shared" si="46"/>
        <v>0</v>
      </c>
      <c r="AA197" s="152">
        <f t="shared" si="47"/>
        <v>0</v>
      </c>
      <c r="AB197" s="152">
        <f t="shared" si="48"/>
        <v>0</v>
      </c>
      <c r="AC197" s="152">
        <f t="shared" si="49"/>
        <v>0</v>
      </c>
      <c r="AD197" s="152">
        <f t="shared" si="50"/>
        <v>0</v>
      </c>
      <c r="AE197" s="152">
        <f t="shared" si="51"/>
        <v>0</v>
      </c>
      <c r="AF197" s="152">
        <f t="shared" si="52"/>
        <v>0</v>
      </c>
      <c r="AG197" s="152">
        <f t="shared" si="53"/>
        <v>0</v>
      </c>
      <c r="AH197" s="152">
        <f t="shared" si="54"/>
        <v>0</v>
      </c>
      <c r="AI197" s="152">
        <f t="shared" si="55"/>
        <v>0</v>
      </c>
      <c r="AJ197" s="152">
        <f t="shared" si="56"/>
        <v>0</v>
      </c>
      <c r="AK197" s="152">
        <f t="shared" si="57"/>
        <v>0</v>
      </c>
      <c r="AL197" s="263">
        <f t="shared" si="72"/>
        <v>0</v>
      </c>
      <c r="AM197" s="263">
        <f t="shared" si="70"/>
        <v>0</v>
      </c>
      <c r="AN197" s="263">
        <f t="shared" si="73"/>
        <v>0</v>
      </c>
      <c r="AO197" s="251">
        <f t="shared" si="71"/>
        <v>0</v>
      </c>
      <c r="AP197" s="153">
        <f t="shared" si="59"/>
        <v>0</v>
      </c>
      <c r="AQ197" s="153" t="str">
        <f t="shared" si="60"/>
        <v>0</v>
      </c>
      <c r="AR197" s="153" t="str">
        <f t="shared" si="67"/>
        <v>0</v>
      </c>
      <c r="AS197" s="153" t="str">
        <f t="shared" si="68"/>
        <v>0</v>
      </c>
      <c r="AT197" s="247">
        <f t="shared" si="61"/>
        <v>1</v>
      </c>
      <c r="AU197" s="247" t="str">
        <f t="shared" si="62"/>
        <v>Faible</v>
      </c>
      <c r="AV197" s="346" t="str">
        <f t="shared" si="63"/>
        <v>NON</v>
      </c>
      <c r="AW197" s="234" t="str">
        <f>IF(CB197&lt;100,"RISQUE MINIME","RISQUE NON FAIBLE")</f>
        <v>RISQUE MINIME</v>
      </c>
      <c r="AX197" s="231" t="str">
        <f>IF(AO197=0,"NON","OUI")</f>
        <v>NON</v>
      </c>
      <c r="AY197" s="351"/>
      <c r="AZ197" s="352" t="s">
        <v>310</v>
      </c>
      <c r="BA197" s="237" t="str">
        <f>IF(AP197=0,"NON","OUI")</f>
        <v>NON</v>
      </c>
      <c r="BB197" s="351"/>
      <c r="BC197" s="351"/>
      <c r="BD197" s="352" t="s">
        <v>310</v>
      </c>
      <c r="BE197" s="237" t="str">
        <f>IF((AQ197+AR197)=3,"YEUX / INGESTION",IF(AQ197="2","YEUX",IF(AR197="1","INGESTION","NON")))</f>
        <v>NON</v>
      </c>
      <c r="BF197" s="351"/>
      <c r="BG197" s="354" t="s">
        <v>310</v>
      </c>
      <c r="BH197" s="154">
        <f>IF(ISNA(VLOOKUP(L197,CMRCLP,4,FALSE)),0,VLOOKUP(L197,CMRCLP,4))</f>
        <v>0</v>
      </c>
      <c r="BI197" s="154">
        <f>IF(ISNA(VLOOKUP(M197,CMRCLP,4,FALSE)),0,VLOOKUP(M197,CMRCLP,4))</f>
        <v>0</v>
      </c>
      <c r="BJ197" s="154">
        <f>IF(ISNA(VLOOKUP(N197,CMRCLP,4,FALSE)),0,VLOOKUP(N197,CMRCLP,4))</f>
        <v>0</v>
      </c>
      <c r="BK197" s="154">
        <f>IF(ISNA(VLOOKUP(O197,CMRCLP,4,FALSE)),0,VLOOKUP(O197,CMRCLP,4))</f>
        <v>0</v>
      </c>
      <c r="BL197" s="154">
        <f>IF(ISNA(VLOOKUP(L197,DANGERCLP,2,FALSE)),1,VLOOKUP(L197,DANGERCLP,2,FALSE))</f>
        <v>1</v>
      </c>
      <c r="BM197" s="154">
        <f>IF(ISNA(VLOOKUP(M197,DANGERCLP,2,FALSE)),1,VLOOKUP(M197,DANGERCLP,2,FALSE))</f>
        <v>1</v>
      </c>
      <c r="BN197" s="154">
        <f>IF(ISNA(VLOOKUP(N197,DANGERCLP,2,FALSE)),1,VLOOKUP(N197,DANGERCLP,2,FALSE))</f>
        <v>1</v>
      </c>
      <c r="BO197" s="154">
        <f>IF(ISNA(VLOOKUP(O197,DANGERCLP,2,FALSE)),1,VLOOKUP(O197,DANGERCLP,2,FALSE))</f>
        <v>1</v>
      </c>
      <c r="BP197" s="154">
        <f>IF(ISNA(VLOOKUP(P197,VLEPON,2)),1,VLOOKUP(P197,VLEPON,2))</f>
        <v>1</v>
      </c>
      <c r="BQ197" s="155">
        <f>T197/MAXA($T$8:$T$463)</f>
        <v>0</v>
      </c>
      <c r="BR197" s="156">
        <f t="shared" si="112"/>
        <v>11</v>
      </c>
      <c r="BS197" s="156">
        <f t="shared" si="113"/>
        <v>11</v>
      </c>
      <c r="BT197" s="157">
        <f t="shared" si="114"/>
        <v>1</v>
      </c>
      <c r="BU197" s="255">
        <f t="shared" si="58"/>
        <v>1</v>
      </c>
      <c r="BV197" s="252">
        <f>IF(ISNA(VLOOKUP((CONCATENATE(U197,V197)),Fréquencess,3,FALSE)),0,VLOOKUP((CONCATENATE(U197,V197)),Fréquencess,3,FALSE))</f>
        <v>1</v>
      </c>
      <c r="BW197" s="247">
        <f t="shared" si="115"/>
        <v>1</v>
      </c>
      <c r="BX197" s="247">
        <f t="shared" si="64"/>
        <v>1</v>
      </c>
      <c r="BY197" s="247">
        <f>IF(ISNA(VLOOKUP(Q197,score_volatilité,2,FALSE)),0,VLOOKUP(Q197,score_volatilité,2,FALSE))</f>
        <v>1</v>
      </c>
      <c r="BZ197" s="247">
        <f>IF(ISNA(VLOOKUP(X197,score_procédé,2,FALSE)),0,VLOOKUP(X197,score_procédé,2,FALSE))</f>
        <v>0.5</v>
      </c>
      <c r="CA197" s="247">
        <f>IF(ISNA(VLOOKUP(Y197,score_protection,2,FALSE)),0,VLOOKUP(Y197,score_protection,2,FALSE))</f>
        <v>1</v>
      </c>
      <c r="CB197" s="252">
        <f t="shared" si="65"/>
        <v>0.5</v>
      </c>
      <c r="CC197" s="154">
        <f>IF(ISNA(VLOOKUP(L197,DANGERARRETE,10,FALSE)),0,VLOOKUP(L197,DANGERARRETE,10,FALSE))</f>
        <v>0</v>
      </c>
      <c r="CD197" s="154">
        <f>IF(ISNA(VLOOKUP(M197,DANGERARRETE,10,FALSE)),0,VLOOKUP(M197,DANGERARRETE,10,FALSE))</f>
        <v>0</v>
      </c>
      <c r="CE197" s="154">
        <f>IF(ISNA(VLOOKUP(N197,DANGERARRETE,10,FALSE)),0,VLOOKUP(N197,DANGERARRETE,10,FALSE))</f>
        <v>0</v>
      </c>
      <c r="CF197" s="154">
        <f>IF(ISNA(VLOOKUP(O197,DANGERARRETE,10,FALSE)),0,VLOOKUP(O197,DANGERARRETE,10,FALSE))</f>
        <v>0</v>
      </c>
      <c r="CG197" s="154">
        <f t="shared" si="66"/>
        <v>0</v>
      </c>
      <c r="CH197" s="296" t="str">
        <f t="shared" si="69"/>
        <v>NON</v>
      </c>
    </row>
    <row r="198" spans="1:86" s="108" customFormat="1" ht="26.5" customHeight="1" x14ac:dyDescent="0.25">
      <c r="A198" s="77">
        <v>116</v>
      </c>
      <c r="B198" s="105"/>
      <c r="C198" s="105"/>
      <c r="D198" s="106"/>
      <c r="E198" s="106"/>
      <c r="F198" s="107"/>
      <c r="G198" s="114" t="s">
        <v>76</v>
      </c>
      <c r="H198" s="114" t="s">
        <v>76</v>
      </c>
      <c r="I198" s="114" t="s">
        <v>76</v>
      </c>
      <c r="J198" s="114" t="s">
        <v>76</v>
      </c>
      <c r="K198" s="114" t="s">
        <v>9</v>
      </c>
      <c r="L198" s="108" t="s">
        <v>8</v>
      </c>
      <c r="M198" s="108" t="s">
        <v>8</v>
      </c>
      <c r="N198" s="108" t="s">
        <v>8</v>
      </c>
      <c r="O198" s="108" t="s">
        <v>8</v>
      </c>
      <c r="P198" s="225" t="s">
        <v>76</v>
      </c>
      <c r="Q198" s="244" t="s">
        <v>34</v>
      </c>
      <c r="R198" s="259" t="s">
        <v>299</v>
      </c>
      <c r="S198" s="265" t="s">
        <v>300</v>
      </c>
      <c r="T198" s="217">
        <v>0</v>
      </c>
      <c r="U198" s="149" t="s">
        <v>58</v>
      </c>
      <c r="V198" s="149" t="s">
        <v>256</v>
      </c>
      <c r="W198" s="150" t="str">
        <f t="shared" si="111"/>
        <v>&lt; 30 mn</v>
      </c>
      <c r="X198" s="151" t="s">
        <v>31</v>
      </c>
      <c r="Y198" s="229" t="s">
        <v>108</v>
      </c>
      <c r="Z198" s="152">
        <f t="shared" si="46"/>
        <v>0</v>
      </c>
      <c r="AA198" s="152">
        <f t="shared" si="47"/>
        <v>0</v>
      </c>
      <c r="AB198" s="152">
        <f t="shared" si="48"/>
        <v>0</v>
      </c>
      <c r="AC198" s="152">
        <f t="shared" si="49"/>
        <v>0</v>
      </c>
      <c r="AD198" s="152">
        <f t="shared" si="50"/>
        <v>0</v>
      </c>
      <c r="AE198" s="152">
        <f t="shared" si="51"/>
        <v>0</v>
      </c>
      <c r="AF198" s="152">
        <f t="shared" si="52"/>
        <v>0</v>
      </c>
      <c r="AG198" s="152">
        <f t="shared" si="53"/>
        <v>0</v>
      </c>
      <c r="AH198" s="152">
        <f t="shared" si="54"/>
        <v>0</v>
      </c>
      <c r="AI198" s="152">
        <f t="shared" si="55"/>
        <v>0</v>
      </c>
      <c r="AJ198" s="152">
        <f t="shared" si="56"/>
        <v>0</v>
      </c>
      <c r="AK198" s="152">
        <f t="shared" si="57"/>
        <v>0</v>
      </c>
      <c r="AL198" s="263">
        <f t="shared" si="72"/>
        <v>0</v>
      </c>
      <c r="AM198" s="263">
        <f t="shared" si="70"/>
        <v>0</v>
      </c>
      <c r="AN198" s="263">
        <f t="shared" si="73"/>
        <v>0</v>
      </c>
      <c r="AO198" s="251">
        <f t="shared" si="71"/>
        <v>0</v>
      </c>
      <c r="AP198" s="153">
        <f t="shared" si="59"/>
        <v>0</v>
      </c>
      <c r="AQ198" s="153" t="str">
        <f t="shared" si="60"/>
        <v>0</v>
      </c>
      <c r="AR198" s="153" t="str">
        <f t="shared" si="67"/>
        <v>0</v>
      </c>
      <c r="AS198" s="153" t="str">
        <f t="shared" si="68"/>
        <v>0</v>
      </c>
      <c r="AT198" s="247">
        <f t="shared" si="61"/>
        <v>1</v>
      </c>
      <c r="AU198" s="247" t="str">
        <f t="shared" si="62"/>
        <v>Faible</v>
      </c>
      <c r="AV198" s="346" t="str">
        <f t="shared" si="63"/>
        <v>NON</v>
      </c>
      <c r="AW198" s="234" t="str">
        <f>IF(CB198&lt;100,"RISQUE MINIME","RISQUE NON FAIBLE")</f>
        <v>RISQUE MINIME</v>
      </c>
      <c r="AX198" s="231" t="str">
        <f>IF(AO198=0,"NON","OUI")</f>
        <v>NON</v>
      </c>
      <c r="AY198" s="351"/>
      <c r="AZ198" s="352" t="s">
        <v>310</v>
      </c>
      <c r="BA198" s="237" t="str">
        <f>IF(AP198=0,"NON","OUI")</f>
        <v>NON</v>
      </c>
      <c r="BB198" s="351"/>
      <c r="BC198" s="351"/>
      <c r="BD198" s="352" t="s">
        <v>310</v>
      </c>
      <c r="BE198" s="237" t="str">
        <f>IF((AQ198+AR198)=3,"YEUX / INGESTION",IF(AQ198="2","YEUX",IF(AR198="1","INGESTION","NON")))</f>
        <v>NON</v>
      </c>
      <c r="BF198" s="351"/>
      <c r="BG198" s="354" t="s">
        <v>310</v>
      </c>
      <c r="BH198" s="154">
        <f>IF(ISNA(VLOOKUP(L198,CMRCLP,4,FALSE)),0,VLOOKUP(L198,CMRCLP,4))</f>
        <v>0</v>
      </c>
      <c r="BI198" s="154">
        <f>IF(ISNA(VLOOKUP(M198,CMRCLP,4,FALSE)),0,VLOOKUP(M198,CMRCLP,4))</f>
        <v>0</v>
      </c>
      <c r="BJ198" s="154">
        <f>IF(ISNA(VLOOKUP(N198,CMRCLP,4,FALSE)),0,VLOOKUP(N198,CMRCLP,4))</f>
        <v>0</v>
      </c>
      <c r="BK198" s="154">
        <f>IF(ISNA(VLOOKUP(O198,CMRCLP,4,FALSE)),0,VLOOKUP(O198,CMRCLP,4))</f>
        <v>0</v>
      </c>
      <c r="BL198" s="154">
        <f>IF(ISNA(VLOOKUP(L198,DANGERCLP,2,FALSE)),1,VLOOKUP(L198,DANGERCLP,2,FALSE))</f>
        <v>1</v>
      </c>
      <c r="BM198" s="154">
        <f>IF(ISNA(VLOOKUP(M198,DANGERCLP,2,FALSE)),1,VLOOKUP(M198,DANGERCLP,2,FALSE))</f>
        <v>1</v>
      </c>
      <c r="BN198" s="154">
        <f>IF(ISNA(VLOOKUP(N198,DANGERCLP,2,FALSE)),1,VLOOKUP(N198,DANGERCLP,2,FALSE))</f>
        <v>1</v>
      </c>
      <c r="BO198" s="154">
        <f>IF(ISNA(VLOOKUP(O198,DANGERCLP,2,FALSE)),1,VLOOKUP(O198,DANGERCLP,2,FALSE))</f>
        <v>1</v>
      </c>
      <c r="BP198" s="154">
        <f>IF(ISNA(VLOOKUP(P198,VLEPON,2)),1,VLOOKUP(P198,VLEPON,2))</f>
        <v>1</v>
      </c>
      <c r="BQ198" s="155">
        <f>T198/MAXA($T$8:$T$463)</f>
        <v>0</v>
      </c>
      <c r="BR198" s="156">
        <f t="shared" si="112"/>
        <v>11</v>
      </c>
      <c r="BS198" s="156">
        <f t="shared" si="113"/>
        <v>11</v>
      </c>
      <c r="BT198" s="157">
        <f t="shared" si="114"/>
        <v>1</v>
      </c>
      <c r="BU198" s="255">
        <f t="shared" si="58"/>
        <v>1</v>
      </c>
      <c r="BV198" s="252">
        <f>IF(ISNA(VLOOKUP((CONCATENATE(U198,V198)),Fréquencess,3,FALSE)),0,VLOOKUP((CONCATENATE(U198,V198)),Fréquencess,3,FALSE))</f>
        <v>1</v>
      </c>
      <c r="BW198" s="247">
        <f t="shared" si="115"/>
        <v>1</v>
      </c>
      <c r="BX198" s="247">
        <f t="shared" si="64"/>
        <v>1</v>
      </c>
      <c r="BY198" s="247">
        <f>IF(ISNA(VLOOKUP(Q198,score_volatilité,2,FALSE)),0,VLOOKUP(Q198,score_volatilité,2,FALSE))</f>
        <v>1</v>
      </c>
      <c r="BZ198" s="247">
        <f>IF(ISNA(VLOOKUP(X198,score_procédé,2,FALSE)),0,VLOOKUP(X198,score_procédé,2,FALSE))</f>
        <v>0.5</v>
      </c>
      <c r="CA198" s="247">
        <f>IF(ISNA(VLOOKUP(Y198,score_protection,2,FALSE)),0,VLOOKUP(Y198,score_protection,2,FALSE))</f>
        <v>1</v>
      </c>
      <c r="CB198" s="252">
        <f t="shared" si="65"/>
        <v>0.5</v>
      </c>
      <c r="CC198" s="154">
        <f>IF(ISNA(VLOOKUP(L198,DANGERARRETE,10,FALSE)),0,VLOOKUP(L198,DANGERARRETE,10,FALSE))</f>
        <v>0</v>
      </c>
      <c r="CD198" s="154">
        <f>IF(ISNA(VLOOKUP(M198,DANGERARRETE,10,FALSE)),0,VLOOKUP(M198,DANGERARRETE,10,FALSE))</f>
        <v>0</v>
      </c>
      <c r="CE198" s="154">
        <f>IF(ISNA(VLOOKUP(N198,DANGERARRETE,10,FALSE)),0,VLOOKUP(N198,DANGERARRETE,10,FALSE))</f>
        <v>0</v>
      </c>
      <c r="CF198" s="154">
        <f>IF(ISNA(VLOOKUP(O198,DANGERARRETE,10,FALSE)),0,VLOOKUP(O198,DANGERARRETE,10,FALSE))</f>
        <v>0</v>
      </c>
      <c r="CG198" s="154">
        <f t="shared" si="66"/>
        <v>0</v>
      </c>
      <c r="CH198" s="296" t="str">
        <f t="shared" si="69"/>
        <v>NON</v>
      </c>
    </row>
    <row r="199" spans="1:86" s="108" customFormat="1" ht="26.5" customHeight="1" x14ac:dyDescent="0.25">
      <c r="A199" s="77">
        <v>116</v>
      </c>
      <c r="B199" s="105"/>
      <c r="C199" s="105"/>
      <c r="D199" s="106"/>
      <c r="E199" s="106"/>
      <c r="F199" s="107"/>
      <c r="G199" s="114" t="s">
        <v>76</v>
      </c>
      <c r="H199" s="114" t="s">
        <v>76</v>
      </c>
      <c r="I199" s="114" t="s">
        <v>76</v>
      </c>
      <c r="J199" s="114" t="s">
        <v>76</v>
      </c>
      <c r="K199" s="114" t="s">
        <v>9</v>
      </c>
      <c r="L199" s="108" t="s">
        <v>8</v>
      </c>
      <c r="M199" s="108" t="s">
        <v>8</v>
      </c>
      <c r="N199" s="108" t="s">
        <v>8</v>
      </c>
      <c r="O199" s="108" t="s">
        <v>8</v>
      </c>
      <c r="P199" s="225" t="s">
        <v>76</v>
      </c>
      <c r="Q199" s="244" t="s">
        <v>34</v>
      </c>
      <c r="R199" s="259" t="s">
        <v>299</v>
      </c>
      <c r="S199" s="265" t="s">
        <v>300</v>
      </c>
      <c r="T199" s="217">
        <v>0</v>
      </c>
      <c r="U199" s="149" t="s">
        <v>58</v>
      </c>
      <c r="V199" s="149" t="s">
        <v>256</v>
      </c>
      <c r="W199" s="150" t="str">
        <f t="shared" si="111"/>
        <v>&lt; 30 mn</v>
      </c>
      <c r="X199" s="151" t="s">
        <v>31</v>
      </c>
      <c r="Y199" s="229" t="s">
        <v>108</v>
      </c>
      <c r="Z199" s="152">
        <f t="shared" si="46"/>
        <v>0</v>
      </c>
      <c r="AA199" s="152">
        <f t="shared" si="47"/>
        <v>0</v>
      </c>
      <c r="AB199" s="152">
        <f t="shared" si="48"/>
        <v>0</v>
      </c>
      <c r="AC199" s="152">
        <f t="shared" si="49"/>
        <v>0</v>
      </c>
      <c r="AD199" s="152">
        <f t="shared" si="50"/>
        <v>0</v>
      </c>
      <c r="AE199" s="152">
        <f t="shared" si="51"/>
        <v>0</v>
      </c>
      <c r="AF199" s="152">
        <f t="shared" si="52"/>
        <v>0</v>
      </c>
      <c r="AG199" s="152">
        <f t="shared" si="53"/>
        <v>0</v>
      </c>
      <c r="AH199" s="152">
        <f t="shared" si="54"/>
        <v>0</v>
      </c>
      <c r="AI199" s="152">
        <f t="shared" si="55"/>
        <v>0</v>
      </c>
      <c r="AJ199" s="152">
        <f t="shared" si="56"/>
        <v>0</v>
      </c>
      <c r="AK199" s="152">
        <f t="shared" si="57"/>
        <v>0</v>
      </c>
      <c r="AL199" s="263">
        <f t="shared" si="72"/>
        <v>0</v>
      </c>
      <c r="AM199" s="263">
        <f t="shared" si="70"/>
        <v>0</v>
      </c>
      <c r="AN199" s="263">
        <f t="shared" si="73"/>
        <v>0</v>
      </c>
      <c r="AO199" s="251">
        <f t="shared" si="71"/>
        <v>0</v>
      </c>
      <c r="AP199" s="153">
        <f t="shared" si="59"/>
        <v>0</v>
      </c>
      <c r="AQ199" s="153" t="str">
        <f t="shared" si="60"/>
        <v>0</v>
      </c>
      <c r="AR199" s="153" t="str">
        <f t="shared" si="67"/>
        <v>0</v>
      </c>
      <c r="AS199" s="153" t="str">
        <f t="shared" si="68"/>
        <v>0</v>
      </c>
      <c r="AT199" s="247">
        <f t="shared" si="61"/>
        <v>1</v>
      </c>
      <c r="AU199" s="247" t="str">
        <f t="shared" si="62"/>
        <v>Faible</v>
      </c>
      <c r="AV199" s="346" t="str">
        <f t="shared" si="63"/>
        <v>NON</v>
      </c>
      <c r="AW199" s="234" t="str">
        <f>IF(CB199&lt;100,"RISQUE MINIME","RISQUE NON FAIBLE")</f>
        <v>RISQUE MINIME</v>
      </c>
      <c r="AX199" s="231" t="str">
        <f>IF(AO199=0,"NON","OUI")</f>
        <v>NON</v>
      </c>
      <c r="AY199" s="351"/>
      <c r="AZ199" s="352" t="s">
        <v>310</v>
      </c>
      <c r="BA199" s="237" t="str">
        <f>IF(AP199=0,"NON","OUI")</f>
        <v>NON</v>
      </c>
      <c r="BB199" s="351"/>
      <c r="BC199" s="351"/>
      <c r="BD199" s="352" t="s">
        <v>310</v>
      </c>
      <c r="BE199" s="237" t="str">
        <f>IF((AQ199+AR199)=3,"YEUX / INGESTION",IF(AQ199="2","YEUX",IF(AR199="1","INGESTION","NON")))</f>
        <v>NON</v>
      </c>
      <c r="BF199" s="351"/>
      <c r="BG199" s="354" t="s">
        <v>310</v>
      </c>
      <c r="BH199" s="154">
        <f>IF(ISNA(VLOOKUP(L199,CMRCLP,4,FALSE)),0,VLOOKUP(L199,CMRCLP,4))</f>
        <v>0</v>
      </c>
      <c r="BI199" s="154">
        <f>IF(ISNA(VLOOKUP(M199,CMRCLP,4,FALSE)),0,VLOOKUP(M199,CMRCLP,4))</f>
        <v>0</v>
      </c>
      <c r="BJ199" s="154">
        <f>IF(ISNA(VLOOKUP(N199,CMRCLP,4,FALSE)),0,VLOOKUP(N199,CMRCLP,4))</f>
        <v>0</v>
      </c>
      <c r="BK199" s="154">
        <f>IF(ISNA(VLOOKUP(O199,CMRCLP,4,FALSE)),0,VLOOKUP(O199,CMRCLP,4))</f>
        <v>0</v>
      </c>
      <c r="BL199" s="154">
        <f>IF(ISNA(VLOOKUP(L199,DANGERCLP,2,FALSE)),1,VLOOKUP(L199,DANGERCLP,2,FALSE))</f>
        <v>1</v>
      </c>
      <c r="BM199" s="154">
        <f>IF(ISNA(VLOOKUP(M199,DANGERCLP,2,FALSE)),1,VLOOKUP(M199,DANGERCLP,2,FALSE))</f>
        <v>1</v>
      </c>
      <c r="BN199" s="154">
        <f>IF(ISNA(VLOOKUP(N199,DANGERCLP,2,FALSE)),1,VLOOKUP(N199,DANGERCLP,2,FALSE))</f>
        <v>1</v>
      </c>
      <c r="BO199" s="154">
        <f>IF(ISNA(VLOOKUP(O199,DANGERCLP,2,FALSE)),1,VLOOKUP(O199,DANGERCLP,2,FALSE))</f>
        <v>1</v>
      </c>
      <c r="BP199" s="154">
        <f>IF(ISNA(VLOOKUP(P199,VLEPON,2)),1,VLOOKUP(P199,VLEPON,2))</f>
        <v>1</v>
      </c>
      <c r="BQ199" s="155">
        <f>T199/MAXA($T$8:$T$463)</f>
        <v>0</v>
      </c>
      <c r="BR199" s="156">
        <f t="shared" si="112"/>
        <v>11</v>
      </c>
      <c r="BS199" s="156">
        <f t="shared" si="113"/>
        <v>11</v>
      </c>
      <c r="BT199" s="157">
        <f t="shared" si="114"/>
        <v>1</v>
      </c>
      <c r="BU199" s="255">
        <f t="shared" si="58"/>
        <v>1</v>
      </c>
      <c r="BV199" s="252">
        <f>IF(ISNA(VLOOKUP((CONCATENATE(U199,V199)),Fréquencess,3,FALSE)),0,VLOOKUP((CONCATENATE(U199,V199)),Fréquencess,3,FALSE))</f>
        <v>1</v>
      </c>
      <c r="BW199" s="247">
        <f t="shared" si="115"/>
        <v>1</v>
      </c>
      <c r="BX199" s="247">
        <f t="shared" si="64"/>
        <v>1</v>
      </c>
      <c r="BY199" s="247">
        <f>IF(ISNA(VLOOKUP(Q199,score_volatilité,2,FALSE)),0,VLOOKUP(Q199,score_volatilité,2,FALSE))</f>
        <v>1</v>
      </c>
      <c r="BZ199" s="247">
        <f>IF(ISNA(VLOOKUP(X199,score_procédé,2,FALSE)),0,VLOOKUP(X199,score_procédé,2,FALSE))</f>
        <v>0.5</v>
      </c>
      <c r="CA199" s="247">
        <f>IF(ISNA(VLOOKUP(Y199,score_protection,2,FALSE)),0,VLOOKUP(Y199,score_protection,2,FALSE))</f>
        <v>1</v>
      </c>
      <c r="CB199" s="252">
        <f t="shared" si="65"/>
        <v>0.5</v>
      </c>
      <c r="CC199" s="154">
        <f>IF(ISNA(VLOOKUP(L199,DANGERARRETE,10,FALSE)),0,VLOOKUP(L199,DANGERARRETE,10,FALSE))</f>
        <v>0</v>
      </c>
      <c r="CD199" s="154">
        <f>IF(ISNA(VLOOKUP(M199,DANGERARRETE,10,FALSE)),0,VLOOKUP(M199,DANGERARRETE,10,FALSE))</f>
        <v>0</v>
      </c>
      <c r="CE199" s="154">
        <f>IF(ISNA(VLOOKUP(N199,DANGERARRETE,10,FALSE)),0,VLOOKUP(N199,DANGERARRETE,10,FALSE))</f>
        <v>0</v>
      </c>
      <c r="CF199" s="154">
        <f>IF(ISNA(VLOOKUP(O199,DANGERARRETE,10,FALSE)),0,VLOOKUP(O199,DANGERARRETE,10,FALSE))</f>
        <v>0</v>
      </c>
      <c r="CG199" s="154">
        <f t="shared" si="66"/>
        <v>0</v>
      </c>
      <c r="CH199" s="296" t="str">
        <f t="shared" si="69"/>
        <v>NON</v>
      </c>
    </row>
    <row r="200" spans="1:86" s="108" customFormat="1" ht="26.5" customHeight="1" x14ac:dyDescent="0.25">
      <c r="A200" s="77">
        <v>116</v>
      </c>
      <c r="B200" s="105"/>
      <c r="C200" s="105"/>
      <c r="D200" s="106"/>
      <c r="E200" s="106"/>
      <c r="F200" s="107"/>
      <c r="G200" s="114" t="s">
        <v>76</v>
      </c>
      <c r="H200" s="114" t="s">
        <v>76</v>
      </c>
      <c r="I200" s="114" t="s">
        <v>76</v>
      </c>
      <c r="J200" s="114" t="s">
        <v>76</v>
      </c>
      <c r="K200" s="114" t="s">
        <v>9</v>
      </c>
      <c r="L200" s="108" t="s">
        <v>8</v>
      </c>
      <c r="M200" s="108" t="s">
        <v>8</v>
      </c>
      <c r="N200" s="108" t="s">
        <v>8</v>
      </c>
      <c r="O200" s="108" t="s">
        <v>8</v>
      </c>
      <c r="P200" s="225" t="s">
        <v>76</v>
      </c>
      <c r="Q200" s="244" t="s">
        <v>34</v>
      </c>
      <c r="R200" s="259" t="s">
        <v>299</v>
      </c>
      <c r="S200" s="265" t="s">
        <v>300</v>
      </c>
      <c r="T200" s="217">
        <v>0</v>
      </c>
      <c r="U200" s="149" t="s">
        <v>58</v>
      </c>
      <c r="V200" s="149" t="s">
        <v>256</v>
      </c>
      <c r="W200" s="150" t="str">
        <f t="shared" si="111"/>
        <v>&lt; 30 mn</v>
      </c>
      <c r="X200" s="151" t="s">
        <v>31</v>
      </c>
      <c r="Y200" s="229" t="s">
        <v>108</v>
      </c>
      <c r="Z200" s="152">
        <f t="shared" si="46"/>
        <v>0</v>
      </c>
      <c r="AA200" s="152">
        <f t="shared" si="47"/>
        <v>0</v>
      </c>
      <c r="AB200" s="152">
        <f t="shared" si="48"/>
        <v>0</v>
      </c>
      <c r="AC200" s="152">
        <f t="shared" si="49"/>
        <v>0</v>
      </c>
      <c r="AD200" s="152">
        <f t="shared" si="50"/>
        <v>0</v>
      </c>
      <c r="AE200" s="152">
        <f t="shared" si="51"/>
        <v>0</v>
      </c>
      <c r="AF200" s="152">
        <f t="shared" si="52"/>
        <v>0</v>
      </c>
      <c r="AG200" s="152">
        <f t="shared" si="53"/>
        <v>0</v>
      </c>
      <c r="AH200" s="152">
        <f t="shared" si="54"/>
        <v>0</v>
      </c>
      <c r="AI200" s="152">
        <f t="shared" si="55"/>
        <v>0</v>
      </c>
      <c r="AJ200" s="152">
        <f t="shared" si="56"/>
        <v>0</v>
      </c>
      <c r="AK200" s="152">
        <f t="shared" si="57"/>
        <v>0</v>
      </c>
      <c r="AL200" s="263">
        <f t="shared" si="72"/>
        <v>0</v>
      </c>
      <c r="AM200" s="263">
        <f t="shared" si="70"/>
        <v>0</v>
      </c>
      <c r="AN200" s="263">
        <f t="shared" si="73"/>
        <v>0</v>
      </c>
      <c r="AO200" s="251">
        <f t="shared" si="71"/>
        <v>0</v>
      </c>
      <c r="AP200" s="153">
        <f t="shared" si="59"/>
        <v>0</v>
      </c>
      <c r="AQ200" s="153" t="str">
        <f t="shared" si="60"/>
        <v>0</v>
      </c>
      <c r="AR200" s="153" t="str">
        <f t="shared" si="67"/>
        <v>0</v>
      </c>
      <c r="AS200" s="153" t="str">
        <f t="shared" si="68"/>
        <v>0</v>
      </c>
      <c r="AT200" s="247">
        <f t="shared" si="61"/>
        <v>1</v>
      </c>
      <c r="AU200" s="247" t="str">
        <f t="shared" si="62"/>
        <v>Faible</v>
      </c>
      <c r="AV200" s="346" t="str">
        <f t="shared" si="63"/>
        <v>NON</v>
      </c>
      <c r="AW200" s="234" t="str">
        <f>IF(CB200&lt;100,"RISQUE MINIME","RISQUE NON FAIBLE")</f>
        <v>RISQUE MINIME</v>
      </c>
      <c r="AX200" s="231" t="str">
        <f>IF(AO200=0,"NON","OUI")</f>
        <v>NON</v>
      </c>
      <c r="AY200" s="351"/>
      <c r="AZ200" s="352" t="s">
        <v>310</v>
      </c>
      <c r="BA200" s="237" t="str">
        <f>IF(AP200=0,"NON","OUI")</f>
        <v>NON</v>
      </c>
      <c r="BB200" s="351"/>
      <c r="BC200" s="351"/>
      <c r="BD200" s="352" t="s">
        <v>310</v>
      </c>
      <c r="BE200" s="237" t="str">
        <f>IF((AQ200+AR200)=3,"YEUX / INGESTION",IF(AQ200="2","YEUX",IF(AR200="1","INGESTION","NON")))</f>
        <v>NON</v>
      </c>
      <c r="BF200" s="351"/>
      <c r="BG200" s="354" t="s">
        <v>310</v>
      </c>
      <c r="BH200" s="154">
        <f>IF(ISNA(VLOOKUP(L200,CMRCLP,4,FALSE)),0,VLOOKUP(L200,CMRCLP,4))</f>
        <v>0</v>
      </c>
      <c r="BI200" s="154">
        <f>IF(ISNA(VLOOKUP(M200,CMRCLP,4,FALSE)),0,VLOOKUP(M200,CMRCLP,4))</f>
        <v>0</v>
      </c>
      <c r="BJ200" s="154">
        <f>IF(ISNA(VLOOKUP(N200,CMRCLP,4,FALSE)),0,VLOOKUP(N200,CMRCLP,4))</f>
        <v>0</v>
      </c>
      <c r="BK200" s="154">
        <f>IF(ISNA(VLOOKUP(O200,CMRCLP,4,FALSE)),0,VLOOKUP(O200,CMRCLP,4))</f>
        <v>0</v>
      </c>
      <c r="BL200" s="154">
        <f>IF(ISNA(VLOOKUP(L200,DANGERCLP,2,FALSE)),1,VLOOKUP(L200,DANGERCLP,2,FALSE))</f>
        <v>1</v>
      </c>
      <c r="BM200" s="154">
        <f>IF(ISNA(VLOOKUP(M200,DANGERCLP,2,FALSE)),1,VLOOKUP(M200,DANGERCLP,2,FALSE))</f>
        <v>1</v>
      </c>
      <c r="BN200" s="154">
        <f>IF(ISNA(VLOOKUP(N200,DANGERCLP,2,FALSE)),1,VLOOKUP(N200,DANGERCLP,2,FALSE))</f>
        <v>1</v>
      </c>
      <c r="BO200" s="154">
        <f>IF(ISNA(VLOOKUP(O200,DANGERCLP,2,FALSE)),1,VLOOKUP(O200,DANGERCLP,2,FALSE))</f>
        <v>1</v>
      </c>
      <c r="BP200" s="154">
        <f>IF(ISNA(VLOOKUP(P200,VLEPON,2)),1,VLOOKUP(P200,VLEPON,2))</f>
        <v>1</v>
      </c>
      <c r="BQ200" s="155">
        <f>T200/MAXA($T$8:$T$463)</f>
        <v>0</v>
      </c>
      <c r="BR200" s="156">
        <f t="shared" si="112"/>
        <v>11</v>
      </c>
      <c r="BS200" s="156">
        <f t="shared" si="113"/>
        <v>11</v>
      </c>
      <c r="BT200" s="157">
        <f t="shared" si="114"/>
        <v>1</v>
      </c>
      <c r="BU200" s="255">
        <f t="shared" si="58"/>
        <v>1</v>
      </c>
      <c r="BV200" s="252">
        <f>IF(ISNA(VLOOKUP((CONCATENATE(U200,V200)),Fréquencess,3,FALSE)),0,VLOOKUP((CONCATENATE(U200,V200)),Fréquencess,3,FALSE))</f>
        <v>1</v>
      </c>
      <c r="BW200" s="247">
        <f t="shared" si="115"/>
        <v>1</v>
      </c>
      <c r="BX200" s="247">
        <f t="shared" si="64"/>
        <v>1</v>
      </c>
      <c r="BY200" s="247">
        <f>IF(ISNA(VLOOKUP(Q200,score_volatilité,2,FALSE)),0,VLOOKUP(Q200,score_volatilité,2,FALSE))</f>
        <v>1</v>
      </c>
      <c r="BZ200" s="247">
        <f>IF(ISNA(VLOOKUP(X200,score_procédé,2,FALSE)),0,VLOOKUP(X200,score_procédé,2,FALSE))</f>
        <v>0.5</v>
      </c>
      <c r="CA200" s="247">
        <f>IF(ISNA(VLOOKUP(Y200,score_protection,2,FALSE)),0,VLOOKUP(Y200,score_protection,2,FALSE))</f>
        <v>1</v>
      </c>
      <c r="CB200" s="252">
        <f t="shared" si="65"/>
        <v>0.5</v>
      </c>
      <c r="CC200" s="154">
        <f>IF(ISNA(VLOOKUP(L200,DANGERARRETE,10,FALSE)),0,VLOOKUP(L200,DANGERARRETE,10,FALSE))</f>
        <v>0</v>
      </c>
      <c r="CD200" s="154">
        <f>IF(ISNA(VLOOKUP(M200,DANGERARRETE,10,FALSE)),0,VLOOKUP(M200,DANGERARRETE,10,FALSE))</f>
        <v>0</v>
      </c>
      <c r="CE200" s="154">
        <f>IF(ISNA(VLOOKUP(N200,DANGERARRETE,10,FALSE)),0,VLOOKUP(N200,DANGERARRETE,10,FALSE))</f>
        <v>0</v>
      </c>
      <c r="CF200" s="154">
        <f>IF(ISNA(VLOOKUP(O200,DANGERARRETE,10,FALSE)),0,VLOOKUP(O200,DANGERARRETE,10,FALSE))</f>
        <v>0</v>
      </c>
      <c r="CG200" s="154">
        <f t="shared" si="66"/>
        <v>0</v>
      </c>
      <c r="CH200" s="296" t="str">
        <f t="shared" si="69"/>
        <v>NON</v>
      </c>
    </row>
    <row r="201" spans="1:86" s="108" customFormat="1" ht="26.5" customHeight="1" x14ac:dyDescent="0.25">
      <c r="A201" s="77">
        <v>116</v>
      </c>
      <c r="B201" s="105"/>
      <c r="C201" s="105"/>
      <c r="D201" s="106"/>
      <c r="E201" s="106"/>
      <c r="F201" s="107"/>
      <c r="G201" s="114" t="s">
        <v>76</v>
      </c>
      <c r="H201" s="114" t="s">
        <v>76</v>
      </c>
      <c r="I201" s="114" t="s">
        <v>76</v>
      </c>
      <c r="J201" s="114" t="s">
        <v>76</v>
      </c>
      <c r="K201" s="114" t="s">
        <v>9</v>
      </c>
      <c r="L201" s="108" t="s">
        <v>8</v>
      </c>
      <c r="M201" s="108" t="s">
        <v>8</v>
      </c>
      <c r="N201" s="108" t="s">
        <v>8</v>
      </c>
      <c r="O201" s="108" t="s">
        <v>8</v>
      </c>
      <c r="P201" s="225" t="s">
        <v>76</v>
      </c>
      <c r="Q201" s="244" t="s">
        <v>34</v>
      </c>
      <c r="R201" s="259" t="s">
        <v>299</v>
      </c>
      <c r="S201" s="265" t="s">
        <v>300</v>
      </c>
      <c r="T201" s="217">
        <v>0</v>
      </c>
      <c r="U201" s="149" t="s">
        <v>58</v>
      </c>
      <c r="V201" s="149" t="s">
        <v>256</v>
      </c>
      <c r="W201" s="150" t="str">
        <f t="shared" si="111"/>
        <v>&lt; 30 mn</v>
      </c>
      <c r="X201" s="151" t="s">
        <v>31</v>
      </c>
      <c r="Y201" s="229" t="s">
        <v>108</v>
      </c>
      <c r="Z201" s="152">
        <f t="shared" si="46"/>
        <v>0</v>
      </c>
      <c r="AA201" s="152">
        <f t="shared" si="47"/>
        <v>0</v>
      </c>
      <c r="AB201" s="152">
        <f t="shared" si="48"/>
        <v>0</v>
      </c>
      <c r="AC201" s="152">
        <f t="shared" si="49"/>
        <v>0</v>
      </c>
      <c r="AD201" s="152">
        <f t="shared" si="50"/>
        <v>0</v>
      </c>
      <c r="AE201" s="152">
        <f t="shared" si="51"/>
        <v>0</v>
      </c>
      <c r="AF201" s="152">
        <f t="shared" si="52"/>
        <v>0</v>
      </c>
      <c r="AG201" s="152">
        <f t="shared" si="53"/>
        <v>0</v>
      </c>
      <c r="AH201" s="152">
        <f t="shared" si="54"/>
        <v>0</v>
      </c>
      <c r="AI201" s="152">
        <f t="shared" si="55"/>
        <v>0</v>
      </c>
      <c r="AJ201" s="152">
        <f t="shared" si="56"/>
        <v>0</v>
      </c>
      <c r="AK201" s="152">
        <f t="shared" si="57"/>
        <v>0</v>
      </c>
      <c r="AL201" s="263">
        <f t="shared" si="72"/>
        <v>0</v>
      </c>
      <c r="AM201" s="263">
        <f t="shared" si="70"/>
        <v>0</v>
      </c>
      <c r="AN201" s="263">
        <f t="shared" si="73"/>
        <v>0</v>
      </c>
      <c r="AO201" s="251">
        <f t="shared" si="71"/>
        <v>0</v>
      </c>
      <c r="AP201" s="153">
        <f t="shared" si="59"/>
        <v>0</v>
      </c>
      <c r="AQ201" s="153" t="str">
        <f t="shared" si="60"/>
        <v>0</v>
      </c>
      <c r="AR201" s="153" t="str">
        <f t="shared" si="67"/>
        <v>0</v>
      </c>
      <c r="AS201" s="153" t="str">
        <f t="shared" si="68"/>
        <v>0</v>
      </c>
      <c r="AT201" s="247">
        <f t="shared" si="61"/>
        <v>1</v>
      </c>
      <c r="AU201" s="247" t="str">
        <f t="shared" si="62"/>
        <v>Faible</v>
      </c>
      <c r="AV201" s="346" t="str">
        <f t="shared" si="63"/>
        <v>NON</v>
      </c>
      <c r="AW201" s="234" t="str">
        <f>IF(CB201&lt;100,"RISQUE MINIME","RISQUE NON FAIBLE")</f>
        <v>RISQUE MINIME</v>
      </c>
      <c r="AX201" s="231" t="str">
        <f>IF(AO201=0,"NON","OUI")</f>
        <v>NON</v>
      </c>
      <c r="AY201" s="351"/>
      <c r="AZ201" s="352" t="s">
        <v>310</v>
      </c>
      <c r="BA201" s="237" t="str">
        <f>IF(AP201=0,"NON","OUI")</f>
        <v>NON</v>
      </c>
      <c r="BB201" s="351"/>
      <c r="BC201" s="351"/>
      <c r="BD201" s="352" t="s">
        <v>310</v>
      </c>
      <c r="BE201" s="237" t="str">
        <f>IF((AQ201+AR201)=3,"YEUX / INGESTION",IF(AQ201="2","YEUX",IF(AR201="1","INGESTION","NON")))</f>
        <v>NON</v>
      </c>
      <c r="BF201" s="351"/>
      <c r="BG201" s="354" t="s">
        <v>310</v>
      </c>
      <c r="BH201" s="154">
        <f>IF(ISNA(VLOOKUP(L201,CMRCLP,4,FALSE)),0,VLOOKUP(L201,CMRCLP,4))</f>
        <v>0</v>
      </c>
      <c r="BI201" s="154">
        <f>IF(ISNA(VLOOKUP(M201,CMRCLP,4,FALSE)),0,VLOOKUP(M201,CMRCLP,4))</f>
        <v>0</v>
      </c>
      <c r="BJ201" s="154">
        <f>IF(ISNA(VLOOKUP(N201,CMRCLP,4,FALSE)),0,VLOOKUP(N201,CMRCLP,4))</f>
        <v>0</v>
      </c>
      <c r="BK201" s="154">
        <f>IF(ISNA(VLOOKUP(O201,CMRCLP,4,FALSE)),0,VLOOKUP(O201,CMRCLP,4))</f>
        <v>0</v>
      </c>
      <c r="BL201" s="154">
        <f>IF(ISNA(VLOOKUP(L201,DANGERCLP,2,FALSE)),1,VLOOKUP(L201,DANGERCLP,2,FALSE))</f>
        <v>1</v>
      </c>
      <c r="BM201" s="154">
        <f>IF(ISNA(VLOOKUP(M201,DANGERCLP,2,FALSE)),1,VLOOKUP(M201,DANGERCLP,2,FALSE))</f>
        <v>1</v>
      </c>
      <c r="BN201" s="154">
        <f>IF(ISNA(VLOOKUP(N201,DANGERCLP,2,FALSE)),1,VLOOKUP(N201,DANGERCLP,2,FALSE))</f>
        <v>1</v>
      </c>
      <c r="BO201" s="154">
        <f>IF(ISNA(VLOOKUP(O201,DANGERCLP,2,FALSE)),1,VLOOKUP(O201,DANGERCLP,2,FALSE))</f>
        <v>1</v>
      </c>
      <c r="BP201" s="154">
        <f>IF(ISNA(VLOOKUP(P201,VLEPON,2)),1,VLOOKUP(P201,VLEPON,2))</f>
        <v>1</v>
      </c>
      <c r="BQ201" s="155">
        <f>T201/MAXA($T$8:$T$463)</f>
        <v>0</v>
      </c>
      <c r="BR201" s="156">
        <f t="shared" si="112"/>
        <v>11</v>
      </c>
      <c r="BS201" s="156">
        <f t="shared" si="113"/>
        <v>11</v>
      </c>
      <c r="BT201" s="157">
        <f t="shared" si="114"/>
        <v>1</v>
      </c>
      <c r="BU201" s="255">
        <f t="shared" si="58"/>
        <v>1</v>
      </c>
      <c r="BV201" s="252">
        <f>IF(ISNA(VLOOKUP((CONCATENATE(U201,V201)),Fréquencess,3,FALSE)),0,VLOOKUP((CONCATENATE(U201,V201)),Fréquencess,3,FALSE))</f>
        <v>1</v>
      </c>
      <c r="BW201" s="247">
        <f t="shared" si="115"/>
        <v>1</v>
      </c>
      <c r="BX201" s="247">
        <f t="shared" si="64"/>
        <v>1</v>
      </c>
      <c r="BY201" s="247">
        <f>IF(ISNA(VLOOKUP(Q201,score_volatilité,2,FALSE)),0,VLOOKUP(Q201,score_volatilité,2,FALSE))</f>
        <v>1</v>
      </c>
      <c r="BZ201" s="247">
        <f>IF(ISNA(VLOOKUP(X201,score_procédé,2,FALSE)),0,VLOOKUP(X201,score_procédé,2,FALSE))</f>
        <v>0.5</v>
      </c>
      <c r="CA201" s="247">
        <f>IF(ISNA(VLOOKUP(Y201,score_protection,2,FALSE)),0,VLOOKUP(Y201,score_protection,2,FALSE))</f>
        <v>1</v>
      </c>
      <c r="CB201" s="252">
        <f t="shared" si="65"/>
        <v>0.5</v>
      </c>
      <c r="CC201" s="154">
        <f>IF(ISNA(VLOOKUP(L201,DANGERARRETE,10,FALSE)),0,VLOOKUP(L201,DANGERARRETE,10,FALSE))</f>
        <v>0</v>
      </c>
      <c r="CD201" s="154">
        <f>IF(ISNA(VLOOKUP(M201,DANGERARRETE,10,FALSE)),0,VLOOKUP(M201,DANGERARRETE,10,FALSE))</f>
        <v>0</v>
      </c>
      <c r="CE201" s="154">
        <f>IF(ISNA(VLOOKUP(N201,DANGERARRETE,10,FALSE)),0,VLOOKUP(N201,DANGERARRETE,10,FALSE))</f>
        <v>0</v>
      </c>
      <c r="CF201" s="154">
        <f>IF(ISNA(VLOOKUP(O201,DANGERARRETE,10,FALSE)),0,VLOOKUP(O201,DANGERARRETE,10,FALSE))</f>
        <v>0</v>
      </c>
      <c r="CG201" s="154">
        <f t="shared" si="66"/>
        <v>0</v>
      </c>
      <c r="CH201" s="296" t="str">
        <f t="shared" si="69"/>
        <v>NON</v>
      </c>
    </row>
    <row r="202" spans="1:86" s="108" customFormat="1" ht="26.5" customHeight="1" x14ac:dyDescent="0.25">
      <c r="A202" s="77">
        <v>116</v>
      </c>
      <c r="B202" s="105"/>
      <c r="C202" s="105"/>
      <c r="D202" s="106"/>
      <c r="E202" s="106"/>
      <c r="F202" s="107"/>
      <c r="G202" s="114" t="s">
        <v>76</v>
      </c>
      <c r="H202" s="114" t="s">
        <v>76</v>
      </c>
      <c r="I202" s="114" t="s">
        <v>76</v>
      </c>
      <c r="J202" s="114" t="s">
        <v>76</v>
      </c>
      <c r="K202" s="114" t="s">
        <v>9</v>
      </c>
      <c r="L202" s="108" t="s">
        <v>8</v>
      </c>
      <c r="M202" s="108" t="s">
        <v>8</v>
      </c>
      <c r="N202" s="108" t="s">
        <v>8</v>
      </c>
      <c r="O202" s="108" t="s">
        <v>8</v>
      </c>
      <c r="P202" s="225" t="s">
        <v>76</v>
      </c>
      <c r="Q202" s="244" t="s">
        <v>34</v>
      </c>
      <c r="R202" s="259" t="s">
        <v>299</v>
      </c>
      <c r="S202" s="265" t="s">
        <v>300</v>
      </c>
      <c r="T202" s="217">
        <v>0</v>
      </c>
      <c r="U202" s="149" t="s">
        <v>58</v>
      </c>
      <c r="V202" s="149" t="s">
        <v>256</v>
      </c>
      <c r="W202" s="150" t="str">
        <f t="shared" si="111"/>
        <v>&lt; 30 mn</v>
      </c>
      <c r="X202" s="151" t="s">
        <v>31</v>
      </c>
      <c r="Y202" s="229" t="s">
        <v>108</v>
      </c>
      <c r="Z202" s="152">
        <f t="shared" si="46"/>
        <v>0</v>
      </c>
      <c r="AA202" s="152">
        <f t="shared" si="47"/>
        <v>0</v>
      </c>
      <c r="AB202" s="152">
        <f t="shared" si="48"/>
        <v>0</v>
      </c>
      <c r="AC202" s="152">
        <f t="shared" si="49"/>
        <v>0</v>
      </c>
      <c r="AD202" s="152">
        <f t="shared" si="50"/>
        <v>0</v>
      </c>
      <c r="AE202" s="152">
        <f t="shared" si="51"/>
        <v>0</v>
      </c>
      <c r="AF202" s="152">
        <f t="shared" si="52"/>
        <v>0</v>
      </c>
      <c r="AG202" s="152">
        <f t="shared" si="53"/>
        <v>0</v>
      </c>
      <c r="AH202" s="152">
        <f t="shared" si="54"/>
        <v>0</v>
      </c>
      <c r="AI202" s="152">
        <f t="shared" si="55"/>
        <v>0</v>
      </c>
      <c r="AJ202" s="152">
        <f t="shared" si="56"/>
        <v>0</v>
      </c>
      <c r="AK202" s="152">
        <f t="shared" si="57"/>
        <v>0</v>
      </c>
      <c r="AL202" s="263">
        <f t="shared" si="72"/>
        <v>0</v>
      </c>
      <c r="AM202" s="263">
        <f t="shared" si="70"/>
        <v>0</v>
      </c>
      <c r="AN202" s="263">
        <f t="shared" si="73"/>
        <v>0</v>
      </c>
      <c r="AO202" s="251">
        <f t="shared" si="71"/>
        <v>0</v>
      </c>
      <c r="AP202" s="153">
        <f t="shared" si="59"/>
        <v>0</v>
      </c>
      <c r="AQ202" s="153" t="str">
        <f t="shared" si="60"/>
        <v>0</v>
      </c>
      <c r="AR202" s="153" t="str">
        <f t="shared" si="67"/>
        <v>0</v>
      </c>
      <c r="AS202" s="153" t="str">
        <f t="shared" si="68"/>
        <v>0</v>
      </c>
      <c r="AT202" s="247">
        <f t="shared" si="61"/>
        <v>1</v>
      </c>
      <c r="AU202" s="247" t="str">
        <f t="shared" si="62"/>
        <v>Faible</v>
      </c>
      <c r="AV202" s="346" t="str">
        <f t="shared" si="63"/>
        <v>NON</v>
      </c>
      <c r="AW202" s="234" t="str">
        <f>IF(CB202&lt;100,"RISQUE MINIME","RISQUE NON FAIBLE")</f>
        <v>RISQUE MINIME</v>
      </c>
      <c r="AX202" s="231" t="str">
        <f>IF(AO202=0,"NON","OUI")</f>
        <v>NON</v>
      </c>
      <c r="AY202" s="351"/>
      <c r="AZ202" s="352" t="s">
        <v>310</v>
      </c>
      <c r="BA202" s="237" t="str">
        <f>IF(AP202=0,"NON","OUI")</f>
        <v>NON</v>
      </c>
      <c r="BB202" s="351"/>
      <c r="BC202" s="351"/>
      <c r="BD202" s="352" t="s">
        <v>310</v>
      </c>
      <c r="BE202" s="237" t="str">
        <f>IF((AQ202+AR202)=3,"YEUX / INGESTION",IF(AQ202="2","YEUX",IF(AR202="1","INGESTION","NON")))</f>
        <v>NON</v>
      </c>
      <c r="BF202" s="351"/>
      <c r="BG202" s="354" t="s">
        <v>310</v>
      </c>
      <c r="BH202" s="154">
        <f>IF(ISNA(VLOOKUP(L202,CMRCLP,4,FALSE)),0,VLOOKUP(L202,CMRCLP,4))</f>
        <v>0</v>
      </c>
      <c r="BI202" s="154">
        <f>IF(ISNA(VLOOKUP(M202,CMRCLP,4,FALSE)),0,VLOOKUP(M202,CMRCLP,4))</f>
        <v>0</v>
      </c>
      <c r="BJ202" s="154">
        <f>IF(ISNA(VLOOKUP(N202,CMRCLP,4,FALSE)),0,VLOOKUP(N202,CMRCLP,4))</f>
        <v>0</v>
      </c>
      <c r="BK202" s="154">
        <f>IF(ISNA(VLOOKUP(O202,CMRCLP,4,FALSE)),0,VLOOKUP(O202,CMRCLP,4))</f>
        <v>0</v>
      </c>
      <c r="BL202" s="154">
        <f>IF(ISNA(VLOOKUP(L202,DANGERCLP,2,FALSE)),1,VLOOKUP(L202,DANGERCLP,2,FALSE))</f>
        <v>1</v>
      </c>
      <c r="BM202" s="154">
        <f>IF(ISNA(VLOOKUP(M202,DANGERCLP,2,FALSE)),1,VLOOKUP(M202,DANGERCLP,2,FALSE))</f>
        <v>1</v>
      </c>
      <c r="BN202" s="154">
        <f>IF(ISNA(VLOOKUP(N202,DANGERCLP,2,FALSE)),1,VLOOKUP(N202,DANGERCLP,2,FALSE))</f>
        <v>1</v>
      </c>
      <c r="BO202" s="154">
        <f>IF(ISNA(VLOOKUP(O202,DANGERCLP,2,FALSE)),1,VLOOKUP(O202,DANGERCLP,2,FALSE))</f>
        <v>1</v>
      </c>
      <c r="BP202" s="154">
        <f>IF(ISNA(VLOOKUP(P202,VLEPON,2)),1,VLOOKUP(P202,VLEPON,2))</f>
        <v>1</v>
      </c>
      <c r="BQ202" s="155">
        <f>T202/MAXA($T$8:$T$463)</f>
        <v>0</v>
      </c>
      <c r="BR202" s="156">
        <f t="shared" si="112"/>
        <v>11</v>
      </c>
      <c r="BS202" s="156">
        <f t="shared" si="113"/>
        <v>11</v>
      </c>
      <c r="BT202" s="157">
        <f t="shared" si="114"/>
        <v>1</v>
      </c>
      <c r="BU202" s="255">
        <f t="shared" si="58"/>
        <v>1</v>
      </c>
      <c r="BV202" s="252">
        <f>IF(ISNA(VLOOKUP((CONCATENATE(U202,V202)),Fréquencess,3,FALSE)),0,VLOOKUP((CONCATENATE(U202,V202)),Fréquencess,3,FALSE))</f>
        <v>1</v>
      </c>
      <c r="BW202" s="247">
        <f t="shared" si="115"/>
        <v>1</v>
      </c>
      <c r="BX202" s="247">
        <f t="shared" si="64"/>
        <v>1</v>
      </c>
      <c r="BY202" s="247">
        <f>IF(ISNA(VLOOKUP(Q202,score_volatilité,2,FALSE)),0,VLOOKUP(Q202,score_volatilité,2,FALSE))</f>
        <v>1</v>
      </c>
      <c r="BZ202" s="247">
        <f>IF(ISNA(VLOOKUP(X202,score_procédé,2,FALSE)),0,VLOOKUP(X202,score_procédé,2,FALSE))</f>
        <v>0.5</v>
      </c>
      <c r="CA202" s="247">
        <f>IF(ISNA(VLOOKUP(Y202,score_protection,2,FALSE)),0,VLOOKUP(Y202,score_protection,2,FALSE))</f>
        <v>1</v>
      </c>
      <c r="CB202" s="252">
        <f t="shared" si="65"/>
        <v>0.5</v>
      </c>
      <c r="CC202" s="154">
        <f>IF(ISNA(VLOOKUP(L202,DANGERARRETE,10,FALSE)),0,VLOOKUP(L202,DANGERARRETE,10,FALSE))</f>
        <v>0</v>
      </c>
      <c r="CD202" s="154">
        <f>IF(ISNA(VLOOKUP(M202,DANGERARRETE,10,FALSE)),0,VLOOKUP(M202,DANGERARRETE,10,FALSE))</f>
        <v>0</v>
      </c>
      <c r="CE202" s="154">
        <f>IF(ISNA(VLOOKUP(N202,DANGERARRETE,10,FALSE)),0,VLOOKUP(N202,DANGERARRETE,10,FALSE))</f>
        <v>0</v>
      </c>
      <c r="CF202" s="154">
        <f>IF(ISNA(VLOOKUP(O202,DANGERARRETE,10,FALSE)),0,VLOOKUP(O202,DANGERARRETE,10,FALSE))</f>
        <v>0</v>
      </c>
      <c r="CG202" s="154">
        <f t="shared" si="66"/>
        <v>0</v>
      </c>
      <c r="CH202" s="296" t="str">
        <f t="shared" si="69"/>
        <v>NON</v>
      </c>
    </row>
    <row r="203" spans="1:86" s="108" customFormat="1" ht="26.5" customHeight="1" x14ac:dyDescent="0.25">
      <c r="A203" s="77">
        <v>116</v>
      </c>
      <c r="B203" s="105"/>
      <c r="C203" s="105"/>
      <c r="D203" s="106"/>
      <c r="E203" s="106"/>
      <c r="F203" s="107"/>
      <c r="G203" s="114" t="s">
        <v>76</v>
      </c>
      <c r="H203" s="114" t="s">
        <v>76</v>
      </c>
      <c r="I203" s="114" t="s">
        <v>76</v>
      </c>
      <c r="J203" s="114" t="s">
        <v>76</v>
      </c>
      <c r="K203" s="114" t="s">
        <v>9</v>
      </c>
      <c r="L203" s="108" t="s">
        <v>8</v>
      </c>
      <c r="M203" s="108" t="s">
        <v>8</v>
      </c>
      <c r="N203" s="108" t="s">
        <v>8</v>
      </c>
      <c r="O203" s="108" t="s">
        <v>8</v>
      </c>
      <c r="P203" s="225" t="s">
        <v>76</v>
      </c>
      <c r="Q203" s="244" t="s">
        <v>34</v>
      </c>
      <c r="R203" s="259" t="s">
        <v>299</v>
      </c>
      <c r="S203" s="265" t="s">
        <v>300</v>
      </c>
      <c r="T203" s="217">
        <v>0</v>
      </c>
      <c r="U203" s="149" t="s">
        <v>58</v>
      </c>
      <c r="V203" s="149" t="s">
        <v>256</v>
      </c>
      <c r="W203" s="150" t="str">
        <f t="shared" si="111"/>
        <v>&lt; 30 mn</v>
      </c>
      <c r="X203" s="151" t="s">
        <v>31</v>
      </c>
      <c r="Y203" s="229" t="s">
        <v>108</v>
      </c>
      <c r="Z203" s="152">
        <f t="shared" si="46"/>
        <v>0</v>
      </c>
      <c r="AA203" s="152">
        <f t="shared" si="47"/>
        <v>0</v>
      </c>
      <c r="AB203" s="152">
        <f t="shared" si="48"/>
        <v>0</v>
      </c>
      <c r="AC203" s="152">
        <f t="shared" si="49"/>
        <v>0</v>
      </c>
      <c r="AD203" s="152">
        <f t="shared" si="50"/>
        <v>0</v>
      </c>
      <c r="AE203" s="152">
        <f t="shared" si="51"/>
        <v>0</v>
      </c>
      <c r="AF203" s="152">
        <f t="shared" si="52"/>
        <v>0</v>
      </c>
      <c r="AG203" s="152">
        <f t="shared" si="53"/>
        <v>0</v>
      </c>
      <c r="AH203" s="152">
        <f t="shared" si="54"/>
        <v>0</v>
      </c>
      <c r="AI203" s="152">
        <f t="shared" si="55"/>
        <v>0</v>
      </c>
      <c r="AJ203" s="152">
        <f t="shared" si="56"/>
        <v>0</v>
      </c>
      <c r="AK203" s="152">
        <f t="shared" si="57"/>
        <v>0</v>
      </c>
      <c r="AL203" s="263">
        <f t="shared" si="72"/>
        <v>0</v>
      </c>
      <c r="AM203" s="263">
        <f t="shared" si="70"/>
        <v>0</v>
      </c>
      <c r="AN203" s="263">
        <f t="shared" si="73"/>
        <v>0</v>
      </c>
      <c r="AO203" s="251">
        <f t="shared" si="71"/>
        <v>0</v>
      </c>
      <c r="AP203" s="153">
        <f t="shared" si="59"/>
        <v>0</v>
      </c>
      <c r="AQ203" s="153" t="str">
        <f t="shared" si="60"/>
        <v>0</v>
      </c>
      <c r="AR203" s="153" t="str">
        <f t="shared" si="67"/>
        <v>0</v>
      </c>
      <c r="AS203" s="153" t="str">
        <f t="shared" si="68"/>
        <v>0</v>
      </c>
      <c r="AT203" s="247">
        <f t="shared" si="61"/>
        <v>1</v>
      </c>
      <c r="AU203" s="247" t="str">
        <f t="shared" si="62"/>
        <v>Faible</v>
      </c>
      <c r="AV203" s="346" t="str">
        <f t="shared" si="63"/>
        <v>NON</v>
      </c>
      <c r="AW203" s="234" t="str">
        <f>IF(CB203&lt;100,"RISQUE MINIME","RISQUE NON FAIBLE")</f>
        <v>RISQUE MINIME</v>
      </c>
      <c r="AX203" s="231" t="str">
        <f>IF(AO203=0,"NON","OUI")</f>
        <v>NON</v>
      </c>
      <c r="AY203" s="351"/>
      <c r="AZ203" s="352" t="s">
        <v>310</v>
      </c>
      <c r="BA203" s="237" t="str">
        <f>IF(AP203=0,"NON","OUI")</f>
        <v>NON</v>
      </c>
      <c r="BB203" s="351"/>
      <c r="BC203" s="351"/>
      <c r="BD203" s="352" t="s">
        <v>310</v>
      </c>
      <c r="BE203" s="237" t="str">
        <f>IF((AQ203+AR203)=3,"YEUX / INGESTION",IF(AQ203="2","YEUX",IF(AR203="1","INGESTION","NON")))</f>
        <v>NON</v>
      </c>
      <c r="BF203" s="351"/>
      <c r="BG203" s="354" t="s">
        <v>310</v>
      </c>
      <c r="BH203" s="154">
        <f>IF(ISNA(VLOOKUP(L203,CMRCLP,4,FALSE)),0,VLOOKUP(L203,CMRCLP,4))</f>
        <v>0</v>
      </c>
      <c r="BI203" s="154">
        <f>IF(ISNA(VLOOKUP(M203,CMRCLP,4,FALSE)),0,VLOOKUP(M203,CMRCLP,4))</f>
        <v>0</v>
      </c>
      <c r="BJ203" s="154">
        <f>IF(ISNA(VLOOKUP(N203,CMRCLP,4,FALSE)),0,VLOOKUP(N203,CMRCLP,4))</f>
        <v>0</v>
      </c>
      <c r="BK203" s="154">
        <f>IF(ISNA(VLOOKUP(O203,CMRCLP,4,FALSE)),0,VLOOKUP(O203,CMRCLP,4))</f>
        <v>0</v>
      </c>
      <c r="BL203" s="154">
        <f>IF(ISNA(VLOOKUP(L203,DANGERCLP,2,FALSE)),1,VLOOKUP(L203,DANGERCLP,2,FALSE))</f>
        <v>1</v>
      </c>
      <c r="BM203" s="154">
        <f>IF(ISNA(VLOOKUP(M203,DANGERCLP,2,FALSE)),1,VLOOKUP(M203,DANGERCLP,2,FALSE))</f>
        <v>1</v>
      </c>
      <c r="BN203" s="154">
        <f>IF(ISNA(VLOOKUP(N203,DANGERCLP,2,FALSE)),1,VLOOKUP(N203,DANGERCLP,2,FALSE))</f>
        <v>1</v>
      </c>
      <c r="BO203" s="154">
        <f>IF(ISNA(VLOOKUP(O203,DANGERCLP,2,FALSE)),1,VLOOKUP(O203,DANGERCLP,2,FALSE))</f>
        <v>1</v>
      </c>
      <c r="BP203" s="154">
        <f>IF(ISNA(VLOOKUP(P203,VLEPON,2)),1,VLOOKUP(P203,VLEPON,2))</f>
        <v>1</v>
      </c>
      <c r="BQ203" s="155">
        <f>T203/MAXA($T$8:$T$463)</f>
        <v>0</v>
      </c>
      <c r="BR203" s="156">
        <f t="shared" si="112"/>
        <v>11</v>
      </c>
      <c r="BS203" s="156">
        <f t="shared" si="113"/>
        <v>11</v>
      </c>
      <c r="BT203" s="157">
        <f t="shared" si="114"/>
        <v>1</v>
      </c>
      <c r="BU203" s="255">
        <f t="shared" si="58"/>
        <v>1</v>
      </c>
      <c r="BV203" s="252">
        <f>IF(ISNA(VLOOKUP((CONCATENATE(U203,V203)),Fréquencess,3,FALSE)),0,VLOOKUP((CONCATENATE(U203,V203)),Fréquencess,3,FALSE))</f>
        <v>1</v>
      </c>
      <c r="BW203" s="247">
        <f t="shared" si="115"/>
        <v>1</v>
      </c>
      <c r="BX203" s="247">
        <f t="shared" si="64"/>
        <v>1</v>
      </c>
      <c r="BY203" s="247">
        <f>IF(ISNA(VLOOKUP(Q203,score_volatilité,2,FALSE)),0,VLOOKUP(Q203,score_volatilité,2,FALSE))</f>
        <v>1</v>
      </c>
      <c r="BZ203" s="247">
        <f>IF(ISNA(VLOOKUP(X203,score_procédé,2,FALSE)),0,VLOOKUP(X203,score_procédé,2,FALSE))</f>
        <v>0.5</v>
      </c>
      <c r="CA203" s="247">
        <f>IF(ISNA(VLOOKUP(Y203,score_protection,2,FALSE)),0,VLOOKUP(Y203,score_protection,2,FALSE))</f>
        <v>1</v>
      </c>
      <c r="CB203" s="252">
        <f t="shared" si="65"/>
        <v>0.5</v>
      </c>
      <c r="CC203" s="154">
        <f>IF(ISNA(VLOOKUP(L203,DANGERARRETE,10,FALSE)),0,VLOOKUP(L203,DANGERARRETE,10,FALSE))</f>
        <v>0</v>
      </c>
      <c r="CD203" s="154">
        <f>IF(ISNA(VLOOKUP(M203,DANGERARRETE,10,FALSE)),0,VLOOKUP(M203,DANGERARRETE,10,FALSE))</f>
        <v>0</v>
      </c>
      <c r="CE203" s="154">
        <f>IF(ISNA(VLOOKUP(N203,DANGERARRETE,10,FALSE)),0,VLOOKUP(N203,DANGERARRETE,10,FALSE))</f>
        <v>0</v>
      </c>
      <c r="CF203" s="154">
        <f>IF(ISNA(VLOOKUP(O203,DANGERARRETE,10,FALSE)),0,VLOOKUP(O203,DANGERARRETE,10,FALSE))</f>
        <v>0</v>
      </c>
      <c r="CG203" s="154">
        <f t="shared" si="66"/>
        <v>0</v>
      </c>
      <c r="CH203" s="296" t="str">
        <f t="shared" si="69"/>
        <v>NON</v>
      </c>
    </row>
    <row r="204" spans="1:86" s="108" customFormat="1" ht="26.5" customHeight="1" x14ac:dyDescent="0.25">
      <c r="A204" s="77">
        <v>116</v>
      </c>
      <c r="B204" s="105"/>
      <c r="C204" s="105"/>
      <c r="D204" s="106"/>
      <c r="E204" s="106"/>
      <c r="F204" s="107"/>
      <c r="G204" s="114" t="s">
        <v>76</v>
      </c>
      <c r="H204" s="114" t="s">
        <v>76</v>
      </c>
      <c r="I204" s="114" t="s">
        <v>76</v>
      </c>
      <c r="J204" s="114" t="s">
        <v>76</v>
      </c>
      <c r="K204" s="114" t="s">
        <v>9</v>
      </c>
      <c r="L204" s="108" t="s">
        <v>8</v>
      </c>
      <c r="M204" s="108" t="s">
        <v>8</v>
      </c>
      <c r="N204" s="108" t="s">
        <v>8</v>
      </c>
      <c r="O204" s="108" t="s">
        <v>8</v>
      </c>
      <c r="P204" s="225" t="s">
        <v>76</v>
      </c>
      <c r="Q204" s="244" t="s">
        <v>34</v>
      </c>
      <c r="R204" s="259" t="s">
        <v>299</v>
      </c>
      <c r="S204" s="265" t="s">
        <v>300</v>
      </c>
      <c r="T204" s="217">
        <v>0</v>
      </c>
      <c r="U204" s="149" t="s">
        <v>58</v>
      </c>
      <c r="V204" s="149" t="s">
        <v>256</v>
      </c>
      <c r="W204" s="150" t="str">
        <f t="shared" si="111"/>
        <v>&lt; 30 mn</v>
      </c>
      <c r="X204" s="151" t="s">
        <v>31</v>
      </c>
      <c r="Y204" s="229" t="s">
        <v>108</v>
      </c>
      <c r="Z204" s="152">
        <f t="shared" ref="Z204:Z267" si="116">IF(ISNA(VLOOKUP(L204,DANGERCLP,7,FALSE)),0,(VLOOKUP(L204,DANGERCLP,7,FALSE)))</f>
        <v>0</v>
      </c>
      <c r="AA204" s="152">
        <f t="shared" ref="AA204:AA267" si="117">IF(ISNA(VLOOKUP(L204,DANGERCLP,8,FALSE)),0,(VLOOKUP(L204,DANGERCLP,8,FALSE)))</f>
        <v>0</v>
      </c>
      <c r="AB204" s="152">
        <f t="shared" ref="AB204:AB267" si="118">IF(ISNA(VLOOKUP(L204,DANGERCLP,9,FALSE)),0,(VLOOKUP(L204,DANGERCLP,9,FALSE)))</f>
        <v>0</v>
      </c>
      <c r="AC204" s="152">
        <f t="shared" ref="AC204:AC267" si="119">IF(ISNA(VLOOKUP(M204,DANGERCLP,7,FALSE)),0,(VLOOKUP(M204,DANGERCLP,7,FALSE)))</f>
        <v>0</v>
      </c>
      <c r="AD204" s="152">
        <f t="shared" ref="AD204:AD267" si="120">IF(ISNA(VLOOKUP(M204,DANGERCLP,8,FALSE)),0,(VLOOKUP(M204,DANGERCLP,8,FALSE)))</f>
        <v>0</v>
      </c>
      <c r="AE204" s="152">
        <f t="shared" ref="AE204:AE267" si="121">IF(ISNA(VLOOKUP(M204,DANGERCLP,9,FALSE)),0,(VLOOKUP(M204,DANGERCLP,9,FALSE)))</f>
        <v>0</v>
      </c>
      <c r="AF204" s="152">
        <f t="shared" ref="AF204:AF267" si="122">IF(ISNA(VLOOKUP(N204,DANGERCLP,7,FALSE)),0,(VLOOKUP(N204,DANGERCLP,7,FALSE)))</f>
        <v>0</v>
      </c>
      <c r="AG204" s="152">
        <f t="shared" ref="AG204:AG267" si="123">IF(ISNA(VLOOKUP(N204,DANGERCLP,8,FALSE)),0,(VLOOKUP(N204,DANGERCLP,8,FALSE)))</f>
        <v>0</v>
      </c>
      <c r="AH204" s="152">
        <f t="shared" ref="AH204:AH267" si="124">IF(ISNA(VLOOKUP(N204,DANGERCLP,9,FALSE)),0,(VLOOKUP(N204,DANGERCLP,9,FALSE)))</f>
        <v>0</v>
      </c>
      <c r="AI204" s="152">
        <f t="shared" ref="AI204:AI267" si="125">IF(ISNA(VLOOKUP(O204,DANGERCLP,7,FALSE)),0,(VLOOKUP(O204,DANGERCLP,7,FALSE)))</f>
        <v>0</v>
      </c>
      <c r="AJ204" s="152">
        <f t="shared" ref="AJ204:AJ267" si="126">IF(ISNA(VLOOKUP(O204,DANGERCLP,8,FALSE)),0,(VLOOKUP(O204,DANGERCLP,8,FALSE)))</f>
        <v>0</v>
      </c>
      <c r="AK204" s="152">
        <f t="shared" ref="AK204:AK267" si="127">IF(ISNA(VLOOKUP(O204,DANGERCLP,9,FALSE)),0,(VLOOKUP(O204,DANGERCLP,9,FALSE)))</f>
        <v>0</v>
      </c>
      <c r="AL204" s="263">
        <f t="shared" si="72"/>
        <v>0</v>
      </c>
      <c r="AM204" s="263">
        <f t="shared" si="70"/>
        <v>0</v>
      </c>
      <c r="AN204" s="263">
        <f t="shared" si="73"/>
        <v>0</v>
      </c>
      <c r="AO204" s="251">
        <f t="shared" si="71"/>
        <v>0</v>
      </c>
      <c r="AP204" s="153">
        <f t="shared" si="59"/>
        <v>0</v>
      </c>
      <c r="AQ204" s="153" t="str">
        <f t="shared" si="60"/>
        <v>0</v>
      </c>
      <c r="AR204" s="153" t="str">
        <f t="shared" si="67"/>
        <v>0</v>
      </c>
      <c r="AS204" s="153" t="str">
        <f t="shared" si="68"/>
        <v>0</v>
      </c>
      <c r="AT204" s="247">
        <f t="shared" si="61"/>
        <v>1</v>
      </c>
      <c r="AU204" s="247" t="str">
        <f t="shared" si="62"/>
        <v>Faible</v>
      </c>
      <c r="AV204" s="346" t="str">
        <f t="shared" si="63"/>
        <v>NON</v>
      </c>
      <c r="AW204" s="234" t="str">
        <f>IF(CB204&lt;100,"RISQUE MINIME","RISQUE NON FAIBLE")</f>
        <v>RISQUE MINIME</v>
      </c>
      <c r="AX204" s="231" t="str">
        <f>IF(AO204=0,"NON","OUI")</f>
        <v>NON</v>
      </c>
      <c r="AY204" s="351"/>
      <c r="AZ204" s="352" t="s">
        <v>310</v>
      </c>
      <c r="BA204" s="237" t="str">
        <f>IF(AP204=0,"NON","OUI")</f>
        <v>NON</v>
      </c>
      <c r="BB204" s="351"/>
      <c r="BC204" s="351"/>
      <c r="BD204" s="352" t="s">
        <v>310</v>
      </c>
      <c r="BE204" s="237" t="str">
        <f>IF((AQ204+AR204)=3,"YEUX / INGESTION",IF(AQ204="2","YEUX",IF(AR204="1","INGESTION","NON")))</f>
        <v>NON</v>
      </c>
      <c r="BF204" s="351"/>
      <c r="BG204" s="354" t="s">
        <v>310</v>
      </c>
      <c r="BH204" s="154">
        <f>IF(ISNA(VLOOKUP(L204,CMRCLP,4,FALSE)),0,VLOOKUP(L204,CMRCLP,4))</f>
        <v>0</v>
      </c>
      <c r="BI204" s="154">
        <f>IF(ISNA(VLOOKUP(M204,CMRCLP,4,FALSE)),0,VLOOKUP(M204,CMRCLP,4))</f>
        <v>0</v>
      </c>
      <c r="BJ204" s="154">
        <f>IF(ISNA(VLOOKUP(N204,CMRCLP,4,FALSE)),0,VLOOKUP(N204,CMRCLP,4))</f>
        <v>0</v>
      </c>
      <c r="BK204" s="154">
        <f>IF(ISNA(VLOOKUP(O204,CMRCLP,4,FALSE)),0,VLOOKUP(O204,CMRCLP,4))</f>
        <v>0</v>
      </c>
      <c r="BL204" s="154">
        <f>IF(ISNA(VLOOKUP(L204,DANGERCLP,2,FALSE)),1,VLOOKUP(L204,DANGERCLP,2,FALSE))</f>
        <v>1</v>
      </c>
      <c r="BM204" s="154">
        <f>IF(ISNA(VLOOKUP(M204,DANGERCLP,2,FALSE)),1,VLOOKUP(M204,DANGERCLP,2,FALSE))</f>
        <v>1</v>
      </c>
      <c r="BN204" s="154">
        <f>IF(ISNA(VLOOKUP(N204,DANGERCLP,2,FALSE)),1,VLOOKUP(N204,DANGERCLP,2,FALSE))</f>
        <v>1</v>
      </c>
      <c r="BO204" s="154">
        <f>IF(ISNA(VLOOKUP(O204,DANGERCLP,2,FALSE)),1,VLOOKUP(O204,DANGERCLP,2,FALSE))</f>
        <v>1</v>
      </c>
      <c r="BP204" s="154">
        <f>IF(ISNA(VLOOKUP(P204,VLEPON,2)),1,VLOOKUP(P204,VLEPON,2))</f>
        <v>1</v>
      </c>
      <c r="BQ204" s="155">
        <f>T204/MAXA($T$8:$T$463)</f>
        <v>0</v>
      </c>
      <c r="BR204" s="156">
        <f t="shared" si="112"/>
        <v>11</v>
      </c>
      <c r="BS204" s="156">
        <f t="shared" si="113"/>
        <v>11</v>
      </c>
      <c r="BT204" s="157">
        <f t="shared" si="114"/>
        <v>1</v>
      </c>
      <c r="BU204" s="255">
        <f t="shared" ref="BU204:BU267" si="128">MAXA(BL204:BP204)</f>
        <v>1</v>
      </c>
      <c r="BV204" s="252">
        <f>IF(ISNA(VLOOKUP((CONCATENATE(U204,V204)),Fréquencess,3,FALSE)),0,VLOOKUP((CONCATENATE(U204,V204)),Fréquencess,3,FALSE))</f>
        <v>1</v>
      </c>
      <c r="BW204" s="247">
        <f t="shared" si="115"/>
        <v>1</v>
      </c>
      <c r="BX204" s="247">
        <f t="shared" si="64"/>
        <v>1</v>
      </c>
      <c r="BY204" s="247">
        <f>IF(ISNA(VLOOKUP(Q204,score_volatilité,2,FALSE)),0,VLOOKUP(Q204,score_volatilité,2,FALSE))</f>
        <v>1</v>
      </c>
      <c r="BZ204" s="247">
        <f>IF(ISNA(VLOOKUP(X204,score_procédé,2,FALSE)),0,VLOOKUP(X204,score_procédé,2,FALSE))</f>
        <v>0.5</v>
      </c>
      <c r="CA204" s="247">
        <f>IF(ISNA(VLOOKUP(Y204,score_protection,2,FALSE)),0,VLOOKUP(Y204,score_protection,2,FALSE))</f>
        <v>1</v>
      </c>
      <c r="CB204" s="252">
        <f t="shared" si="65"/>
        <v>0.5</v>
      </c>
      <c r="CC204" s="154">
        <f>IF(ISNA(VLOOKUP(L204,DANGERARRETE,10,FALSE)),0,VLOOKUP(L204,DANGERARRETE,10,FALSE))</f>
        <v>0</v>
      </c>
      <c r="CD204" s="154">
        <f>IF(ISNA(VLOOKUP(M204,DANGERARRETE,10,FALSE)),0,VLOOKUP(M204,DANGERARRETE,10,FALSE))</f>
        <v>0</v>
      </c>
      <c r="CE204" s="154">
        <f>IF(ISNA(VLOOKUP(N204,DANGERARRETE,10,FALSE)),0,VLOOKUP(N204,DANGERARRETE,10,FALSE))</f>
        <v>0</v>
      </c>
      <c r="CF204" s="154">
        <f>IF(ISNA(VLOOKUP(O204,DANGERARRETE,10,FALSE)),0,VLOOKUP(O204,DANGERARRETE,10,FALSE))</f>
        <v>0</v>
      </c>
      <c r="CG204" s="154">
        <f t="shared" si="66"/>
        <v>0</v>
      </c>
      <c r="CH204" s="296" t="str">
        <f t="shared" si="69"/>
        <v>NON</v>
      </c>
    </row>
    <row r="205" spans="1:86" s="108" customFormat="1" ht="26.5" customHeight="1" x14ac:dyDescent="0.25">
      <c r="A205" s="77">
        <v>116</v>
      </c>
      <c r="B205" s="105"/>
      <c r="C205" s="105"/>
      <c r="D205" s="106"/>
      <c r="E205" s="106"/>
      <c r="F205" s="107"/>
      <c r="G205" s="114" t="s">
        <v>76</v>
      </c>
      <c r="H205" s="114" t="s">
        <v>76</v>
      </c>
      <c r="I205" s="114" t="s">
        <v>76</v>
      </c>
      <c r="J205" s="114" t="s">
        <v>76</v>
      </c>
      <c r="K205" s="114" t="s">
        <v>9</v>
      </c>
      <c r="L205" s="108" t="s">
        <v>8</v>
      </c>
      <c r="M205" s="108" t="s">
        <v>8</v>
      </c>
      <c r="N205" s="108" t="s">
        <v>8</v>
      </c>
      <c r="O205" s="108" t="s">
        <v>8</v>
      </c>
      <c r="P205" s="225" t="s">
        <v>76</v>
      </c>
      <c r="Q205" s="244" t="s">
        <v>34</v>
      </c>
      <c r="R205" s="259" t="s">
        <v>299</v>
      </c>
      <c r="S205" s="265" t="s">
        <v>300</v>
      </c>
      <c r="T205" s="217">
        <v>0</v>
      </c>
      <c r="U205" s="149" t="s">
        <v>58</v>
      </c>
      <c r="V205" s="149" t="s">
        <v>256</v>
      </c>
      <c r="W205" s="150" t="str">
        <f t="shared" si="111"/>
        <v>&lt; 30 mn</v>
      </c>
      <c r="X205" s="151" t="s">
        <v>31</v>
      </c>
      <c r="Y205" s="229" t="s">
        <v>108</v>
      </c>
      <c r="Z205" s="152">
        <f t="shared" si="116"/>
        <v>0</v>
      </c>
      <c r="AA205" s="152">
        <f t="shared" si="117"/>
        <v>0</v>
      </c>
      <c r="AB205" s="152">
        <f t="shared" si="118"/>
        <v>0</v>
      </c>
      <c r="AC205" s="152">
        <f t="shared" si="119"/>
        <v>0</v>
      </c>
      <c r="AD205" s="152">
        <f t="shared" si="120"/>
        <v>0</v>
      </c>
      <c r="AE205" s="152">
        <f t="shared" si="121"/>
        <v>0</v>
      </c>
      <c r="AF205" s="152">
        <f t="shared" si="122"/>
        <v>0</v>
      </c>
      <c r="AG205" s="152">
        <f t="shared" si="123"/>
        <v>0</v>
      </c>
      <c r="AH205" s="152">
        <f t="shared" si="124"/>
        <v>0</v>
      </c>
      <c r="AI205" s="152">
        <f t="shared" si="125"/>
        <v>0</v>
      </c>
      <c r="AJ205" s="152">
        <f t="shared" si="126"/>
        <v>0</v>
      </c>
      <c r="AK205" s="152">
        <f t="shared" si="127"/>
        <v>0</v>
      </c>
      <c r="AL205" s="263">
        <f t="shared" si="72"/>
        <v>0</v>
      </c>
      <c r="AM205" s="263">
        <f t="shared" si="70"/>
        <v>0</v>
      </c>
      <c r="AN205" s="263">
        <f t="shared" si="73"/>
        <v>0</v>
      </c>
      <c r="AO205" s="251">
        <f t="shared" si="71"/>
        <v>0</v>
      </c>
      <c r="AP205" s="153">
        <f t="shared" ref="AP205:AP268" si="129">SUM(AA205,AD205,AG205,AJ205)</f>
        <v>0</v>
      </c>
      <c r="AQ205" s="153" t="str">
        <f t="shared" ref="AQ205:AQ268" si="130">IF(AB205=2,"2",IF(AE205=2,"2",IF(AH205=2,"2",IF(AK205=2,"2;","0"))))</f>
        <v>0</v>
      </c>
      <c r="AR205" s="153" t="str">
        <f t="shared" si="67"/>
        <v>0</v>
      </c>
      <c r="AS205" s="153" t="str">
        <f t="shared" si="68"/>
        <v>0</v>
      </c>
      <c r="AT205" s="247">
        <f t="shared" ref="AT205:AT268" si="131">IF(ISNA(VLOOKUP(BS205,Risque_potentiel,2,FALSE)),0,VLOOKUP(BS205,Risque_potentiel,2,FALSE))</f>
        <v>1</v>
      </c>
      <c r="AU205" s="247" t="str">
        <f t="shared" ref="AU205:AU268" si="132">IF(AT205&gt;=10000,"Fort",IF(AT205&lt;100,"Faible", "Moyen"))</f>
        <v>Faible</v>
      </c>
      <c r="AV205" s="346" t="str">
        <f t="shared" ref="AV205:AV268" si="133">IF(SUM(BH205:BK205)=0,"NON","OUI")</f>
        <v>NON</v>
      </c>
      <c r="AW205" s="234" t="str">
        <f>IF(CB205&lt;100,"RISQUE MINIME","RISQUE NON FAIBLE")</f>
        <v>RISQUE MINIME</v>
      </c>
      <c r="AX205" s="231" t="str">
        <f>IF(AO205=0,"NON","OUI")</f>
        <v>NON</v>
      </c>
      <c r="AY205" s="351"/>
      <c r="AZ205" s="352" t="s">
        <v>310</v>
      </c>
      <c r="BA205" s="237" t="str">
        <f>IF(AP205=0,"NON","OUI")</f>
        <v>NON</v>
      </c>
      <c r="BB205" s="351"/>
      <c r="BC205" s="351"/>
      <c r="BD205" s="352" t="s">
        <v>310</v>
      </c>
      <c r="BE205" s="237" t="str">
        <f>IF((AQ205+AR205)=3,"YEUX / INGESTION",IF(AQ205="2","YEUX",IF(AR205="1","INGESTION","NON")))</f>
        <v>NON</v>
      </c>
      <c r="BF205" s="351"/>
      <c r="BG205" s="354" t="s">
        <v>310</v>
      </c>
      <c r="BH205" s="154">
        <f>IF(ISNA(VLOOKUP(L205,CMRCLP,4,FALSE)),0,VLOOKUP(L205,CMRCLP,4))</f>
        <v>0</v>
      </c>
      <c r="BI205" s="154">
        <f>IF(ISNA(VLOOKUP(M205,CMRCLP,4,FALSE)),0,VLOOKUP(M205,CMRCLP,4))</f>
        <v>0</v>
      </c>
      <c r="BJ205" s="154">
        <f>IF(ISNA(VLOOKUP(N205,CMRCLP,4,FALSE)),0,VLOOKUP(N205,CMRCLP,4))</f>
        <v>0</v>
      </c>
      <c r="BK205" s="154">
        <f>IF(ISNA(VLOOKUP(O205,CMRCLP,4,FALSE)),0,VLOOKUP(O205,CMRCLP,4))</f>
        <v>0</v>
      </c>
      <c r="BL205" s="154">
        <f>IF(ISNA(VLOOKUP(L205,DANGERCLP,2,FALSE)),1,VLOOKUP(L205,DANGERCLP,2,FALSE))</f>
        <v>1</v>
      </c>
      <c r="BM205" s="154">
        <f>IF(ISNA(VLOOKUP(M205,DANGERCLP,2,FALSE)),1,VLOOKUP(M205,DANGERCLP,2,FALSE))</f>
        <v>1</v>
      </c>
      <c r="BN205" s="154">
        <f>IF(ISNA(VLOOKUP(N205,DANGERCLP,2,FALSE)),1,VLOOKUP(N205,DANGERCLP,2,FALSE))</f>
        <v>1</v>
      </c>
      <c r="BO205" s="154">
        <f>IF(ISNA(VLOOKUP(O205,DANGERCLP,2,FALSE)),1,VLOOKUP(O205,DANGERCLP,2,FALSE))</f>
        <v>1</v>
      </c>
      <c r="BP205" s="154">
        <f>IF(ISNA(VLOOKUP(P205,VLEPON,2)),1,VLOOKUP(P205,VLEPON,2))</f>
        <v>1</v>
      </c>
      <c r="BQ205" s="155">
        <f>T205/MAXA($T$8:$T$463)</f>
        <v>0</v>
      </c>
      <c r="BR205" s="156">
        <f t="shared" si="112"/>
        <v>11</v>
      </c>
      <c r="BS205" s="156">
        <f t="shared" si="113"/>
        <v>11</v>
      </c>
      <c r="BT205" s="157">
        <f t="shared" si="114"/>
        <v>1</v>
      </c>
      <c r="BU205" s="255">
        <f t="shared" si="128"/>
        <v>1</v>
      </c>
      <c r="BV205" s="252">
        <f>IF(ISNA(VLOOKUP((CONCATENATE(U205,V205)),Fréquencess,3,FALSE)),0,VLOOKUP((CONCATENATE(U205,V205)),Fréquencess,3,FALSE))</f>
        <v>1</v>
      </c>
      <c r="BW205" s="247">
        <f t="shared" si="115"/>
        <v>1</v>
      </c>
      <c r="BX205" s="247">
        <f t="shared" ref="BX205:BX268" si="134">VLOOKUP(BU205,score_danger,2,FALSE)</f>
        <v>1</v>
      </c>
      <c r="BY205" s="247">
        <f>IF(ISNA(VLOOKUP(Q205,score_volatilité,2,FALSE)),0,VLOOKUP(Q205,score_volatilité,2,FALSE))</f>
        <v>1</v>
      </c>
      <c r="BZ205" s="247">
        <f>IF(ISNA(VLOOKUP(X205,score_procédé,2,FALSE)),0,VLOOKUP(X205,score_procédé,2,FALSE))</f>
        <v>0.5</v>
      </c>
      <c r="CA205" s="247">
        <f>IF(ISNA(VLOOKUP(Y205,score_protection,2,FALSE)),0,VLOOKUP(Y205,score_protection,2,FALSE))</f>
        <v>1</v>
      </c>
      <c r="CB205" s="252">
        <f t="shared" ref="CB205:CB268" si="135">BX205*BY205*BZ205*CA205</f>
        <v>0.5</v>
      </c>
      <c r="CC205" s="154">
        <f>IF(ISNA(VLOOKUP(L205,DANGERARRETE,10,FALSE)),0,VLOOKUP(L205,DANGERARRETE,10,FALSE))</f>
        <v>0</v>
      </c>
      <c r="CD205" s="154">
        <f>IF(ISNA(VLOOKUP(M205,DANGERARRETE,10,FALSE)),0,VLOOKUP(M205,DANGERARRETE,10,FALSE))</f>
        <v>0</v>
      </c>
      <c r="CE205" s="154">
        <f>IF(ISNA(VLOOKUP(N205,DANGERARRETE,10,FALSE)),0,VLOOKUP(N205,DANGERARRETE,10,FALSE))</f>
        <v>0</v>
      </c>
      <c r="CF205" s="154">
        <f>IF(ISNA(VLOOKUP(O205,DANGERARRETE,10,FALSE)),0,VLOOKUP(O205,DANGERARRETE,10,FALSE))</f>
        <v>0</v>
      </c>
      <c r="CG205" s="154">
        <f t="shared" ref="CG205:CG268" si="136">SUM(CC205:CF205)</f>
        <v>0</v>
      </c>
      <c r="CH205" s="296" t="str">
        <f t="shared" si="69"/>
        <v>NON</v>
      </c>
    </row>
    <row r="206" spans="1:86" s="108" customFormat="1" ht="26.5" customHeight="1" x14ac:dyDescent="0.25">
      <c r="A206" s="77">
        <v>116</v>
      </c>
      <c r="B206" s="105"/>
      <c r="C206" s="105"/>
      <c r="D206" s="106"/>
      <c r="E206" s="106"/>
      <c r="F206" s="107"/>
      <c r="G206" s="114" t="s">
        <v>76</v>
      </c>
      <c r="H206" s="114" t="s">
        <v>76</v>
      </c>
      <c r="I206" s="114" t="s">
        <v>76</v>
      </c>
      <c r="J206" s="114" t="s">
        <v>76</v>
      </c>
      <c r="K206" s="114" t="s">
        <v>9</v>
      </c>
      <c r="L206" s="108" t="s">
        <v>8</v>
      </c>
      <c r="M206" s="108" t="s">
        <v>8</v>
      </c>
      <c r="N206" s="108" t="s">
        <v>8</v>
      </c>
      <c r="O206" s="108" t="s">
        <v>8</v>
      </c>
      <c r="P206" s="225" t="s">
        <v>76</v>
      </c>
      <c r="Q206" s="244" t="s">
        <v>34</v>
      </c>
      <c r="R206" s="259" t="s">
        <v>299</v>
      </c>
      <c r="S206" s="265" t="s">
        <v>300</v>
      </c>
      <c r="T206" s="217">
        <v>0</v>
      </c>
      <c r="U206" s="149" t="s">
        <v>58</v>
      </c>
      <c r="V206" s="149" t="s">
        <v>256</v>
      </c>
      <c r="W206" s="150" t="str">
        <f t="shared" si="111"/>
        <v>&lt; 30 mn</v>
      </c>
      <c r="X206" s="151" t="s">
        <v>31</v>
      </c>
      <c r="Y206" s="229" t="s">
        <v>108</v>
      </c>
      <c r="Z206" s="152">
        <f t="shared" si="116"/>
        <v>0</v>
      </c>
      <c r="AA206" s="152">
        <f t="shared" si="117"/>
        <v>0</v>
      </c>
      <c r="AB206" s="152">
        <f t="shared" si="118"/>
        <v>0</v>
      </c>
      <c r="AC206" s="152">
        <f t="shared" si="119"/>
        <v>0</v>
      </c>
      <c r="AD206" s="152">
        <f t="shared" si="120"/>
        <v>0</v>
      </c>
      <c r="AE206" s="152">
        <f t="shared" si="121"/>
        <v>0</v>
      </c>
      <c r="AF206" s="152">
        <f t="shared" si="122"/>
        <v>0</v>
      </c>
      <c r="AG206" s="152">
        <f t="shared" si="123"/>
        <v>0</v>
      </c>
      <c r="AH206" s="152">
        <f t="shared" si="124"/>
        <v>0</v>
      </c>
      <c r="AI206" s="152">
        <f t="shared" si="125"/>
        <v>0</v>
      </c>
      <c r="AJ206" s="152">
        <f t="shared" si="126"/>
        <v>0</v>
      </c>
      <c r="AK206" s="152">
        <f t="shared" si="127"/>
        <v>0</v>
      </c>
      <c r="AL206" s="263">
        <f t="shared" si="72"/>
        <v>0</v>
      </c>
      <c r="AM206" s="263">
        <f t="shared" si="70"/>
        <v>0</v>
      </c>
      <c r="AN206" s="263">
        <f t="shared" si="73"/>
        <v>0</v>
      </c>
      <c r="AO206" s="251">
        <f t="shared" si="71"/>
        <v>0</v>
      </c>
      <c r="AP206" s="153">
        <f t="shared" si="129"/>
        <v>0</v>
      </c>
      <c r="AQ206" s="153" t="str">
        <f t="shared" si="130"/>
        <v>0</v>
      </c>
      <c r="AR206" s="153" t="str">
        <f t="shared" ref="AR206:AR269" si="137">IF(AB206=1,"1",IF(AE206=1,"1",IF(AH206=1,"1",IF(AK206=1,"1","0"))))</f>
        <v>0</v>
      </c>
      <c r="AS206" s="153" t="str">
        <f t="shared" ref="AS206:AS269" si="138">IF(SUM(AQ206:AR206)=3,"3",IF(AB206=3,"3",IF(AE206=3,"3",IF(AH206=3,"3",IF(AK206=3,"3","0")))))</f>
        <v>0</v>
      </c>
      <c r="AT206" s="247">
        <f t="shared" si="131"/>
        <v>1</v>
      </c>
      <c r="AU206" s="247" t="str">
        <f t="shared" si="132"/>
        <v>Faible</v>
      </c>
      <c r="AV206" s="346" t="str">
        <f t="shared" si="133"/>
        <v>NON</v>
      </c>
      <c r="AW206" s="234" t="str">
        <f>IF(CB206&lt;100,"RISQUE MINIME","RISQUE NON FAIBLE")</f>
        <v>RISQUE MINIME</v>
      </c>
      <c r="AX206" s="231" t="str">
        <f>IF(AO206=0,"NON","OUI")</f>
        <v>NON</v>
      </c>
      <c r="AY206" s="351"/>
      <c r="AZ206" s="352" t="s">
        <v>310</v>
      </c>
      <c r="BA206" s="237" t="str">
        <f>IF(AP206=0,"NON","OUI")</f>
        <v>NON</v>
      </c>
      <c r="BB206" s="351"/>
      <c r="BC206" s="351"/>
      <c r="BD206" s="352" t="s">
        <v>310</v>
      </c>
      <c r="BE206" s="237" t="str">
        <f>IF((AQ206+AR206)=3,"YEUX / INGESTION",IF(AQ206="2","YEUX",IF(AR206="1","INGESTION","NON")))</f>
        <v>NON</v>
      </c>
      <c r="BF206" s="351"/>
      <c r="BG206" s="354" t="s">
        <v>310</v>
      </c>
      <c r="BH206" s="154">
        <f>IF(ISNA(VLOOKUP(L206,CMRCLP,4,FALSE)),0,VLOOKUP(L206,CMRCLP,4))</f>
        <v>0</v>
      </c>
      <c r="BI206" s="154">
        <f>IF(ISNA(VLOOKUP(M206,CMRCLP,4,FALSE)),0,VLOOKUP(M206,CMRCLP,4))</f>
        <v>0</v>
      </c>
      <c r="BJ206" s="154">
        <f>IF(ISNA(VLOOKUP(N206,CMRCLP,4,FALSE)),0,VLOOKUP(N206,CMRCLP,4))</f>
        <v>0</v>
      </c>
      <c r="BK206" s="154">
        <f>IF(ISNA(VLOOKUP(O206,CMRCLP,4,FALSE)),0,VLOOKUP(O206,CMRCLP,4))</f>
        <v>0</v>
      </c>
      <c r="BL206" s="154">
        <f>IF(ISNA(VLOOKUP(L206,DANGERCLP,2,FALSE)),1,VLOOKUP(L206,DANGERCLP,2,FALSE))</f>
        <v>1</v>
      </c>
      <c r="BM206" s="154">
        <f>IF(ISNA(VLOOKUP(M206,DANGERCLP,2,FALSE)),1,VLOOKUP(M206,DANGERCLP,2,FALSE))</f>
        <v>1</v>
      </c>
      <c r="BN206" s="154">
        <f>IF(ISNA(VLOOKUP(N206,DANGERCLP,2,FALSE)),1,VLOOKUP(N206,DANGERCLP,2,FALSE))</f>
        <v>1</v>
      </c>
      <c r="BO206" s="154">
        <f>IF(ISNA(VLOOKUP(O206,DANGERCLP,2,FALSE)),1,VLOOKUP(O206,DANGERCLP,2,FALSE))</f>
        <v>1</v>
      </c>
      <c r="BP206" s="154">
        <f>IF(ISNA(VLOOKUP(P206,VLEPON,2)),1,VLOOKUP(P206,VLEPON,2))</f>
        <v>1</v>
      </c>
      <c r="BQ206" s="155">
        <f>T206/MAXA($T$8:$T$463)</f>
        <v>0</v>
      </c>
      <c r="BR206" s="156">
        <f t="shared" si="112"/>
        <v>11</v>
      </c>
      <c r="BS206" s="156">
        <f t="shared" si="113"/>
        <v>11</v>
      </c>
      <c r="BT206" s="157">
        <f t="shared" si="114"/>
        <v>1</v>
      </c>
      <c r="BU206" s="255">
        <f t="shared" si="128"/>
        <v>1</v>
      </c>
      <c r="BV206" s="252">
        <f>IF(ISNA(VLOOKUP((CONCATENATE(U206,V206)),Fréquencess,3,FALSE)),0,VLOOKUP((CONCATENATE(U206,V206)),Fréquencess,3,FALSE))</f>
        <v>1</v>
      </c>
      <c r="BW206" s="247">
        <f t="shared" si="115"/>
        <v>1</v>
      </c>
      <c r="BX206" s="247">
        <f t="shared" si="134"/>
        <v>1</v>
      </c>
      <c r="BY206" s="247">
        <f>IF(ISNA(VLOOKUP(Q206,score_volatilité,2,FALSE)),0,VLOOKUP(Q206,score_volatilité,2,FALSE))</f>
        <v>1</v>
      </c>
      <c r="BZ206" s="247">
        <f>IF(ISNA(VLOOKUP(X206,score_procédé,2,FALSE)),0,VLOOKUP(X206,score_procédé,2,FALSE))</f>
        <v>0.5</v>
      </c>
      <c r="CA206" s="247">
        <f>IF(ISNA(VLOOKUP(Y206,score_protection,2,FALSE)),0,VLOOKUP(Y206,score_protection,2,FALSE))</f>
        <v>1</v>
      </c>
      <c r="CB206" s="252">
        <f t="shared" si="135"/>
        <v>0.5</v>
      </c>
      <c r="CC206" s="154">
        <f>IF(ISNA(VLOOKUP(L206,DANGERARRETE,10,FALSE)),0,VLOOKUP(L206,DANGERARRETE,10,FALSE))</f>
        <v>0</v>
      </c>
      <c r="CD206" s="154">
        <f>IF(ISNA(VLOOKUP(M206,DANGERARRETE,10,FALSE)),0,VLOOKUP(M206,DANGERARRETE,10,FALSE))</f>
        <v>0</v>
      </c>
      <c r="CE206" s="154">
        <f>IF(ISNA(VLOOKUP(N206,DANGERARRETE,10,FALSE)),0,VLOOKUP(N206,DANGERARRETE,10,FALSE))</f>
        <v>0</v>
      </c>
      <c r="CF206" s="154">
        <f>IF(ISNA(VLOOKUP(O206,DANGERARRETE,10,FALSE)),0,VLOOKUP(O206,DANGERARRETE,10,FALSE))</f>
        <v>0</v>
      </c>
      <c r="CG206" s="154">
        <f t="shared" si="136"/>
        <v>0</v>
      </c>
      <c r="CH206" s="296" t="str">
        <f t="shared" ref="CH206:CH269" si="139">IF(CG206=0,"NON","OUI")</f>
        <v>NON</v>
      </c>
    </row>
    <row r="207" spans="1:86" s="108" customFormat="1" ht="26.5" customHeight="1" x14ac:dyDescent="0.25">
      <c r="A207" s="77">
        <v>116</v>
      </c>
      <c r="B207" s="105"/>
      <c r="C207" s="105"/>
      <c r="D207" s="106"/>
      <c r="E207" s="106"/>
      <c r="F207" s="107"/>
      <c r="G207" s="114" t="s">
        <v>76</v>
      </c>
      <c r="H207" s="114" t="s">
        <v>76</v>
      </c>
      <c r="I207" s="114" t="s">
        <v>76</v>
      </c>
      <c r="J207" s="114" t="s">
        <v>76</v>
      </c>
      <c r="K207" s="114" t="s">
        <v>9</v>
      </c>
      <c r="L207" s="108" t="s">
        <v>8</v>
      </c>
      <c r="M207" s="108" t="s">
        <v>8</v>
      </c>
      <c r="N207" s="108" t="s">
        <v>8</v>
      </c>
      <c r="O207" s="108" t="s">
        <v>8</v>
      </c>
      <c r="P207" s="225" t="s">
        <v>76</v>
      </c>
      <c r="Q207" s="244" t="s">
        <v>34</v>
      </c>
      <c r="R207" s="259" t="s">
        <v>299</v>
      </c>
      <c r="S207" s="265" t="s">
        <v>300</v>
      </c>
      <c r="T207" s="217">
        <v>0</v>
      </c>
      <c r="U207" s="149" t="s">
        <v>58</v>
      </c>
      <c r="V207" s="149" t="s">
        <v>256</v>
      </c>
      <c r="W207" s="150" t="str">
        <f t="shared" si="111"/>
        <v>&lt; 30 mn</v>
      </c>
      <c r="X207" s="151" t="s">
        <v>31</v>
      </c>
      <c r="Y207" s="229" t="s">
        <v>108</v>
      </c>
      <c r="Z207" s="152">
        <f t="shared" si="116"/>
        <v>0</v>
      </c>
      <c r="AA207" s="152">
        <f t="shared" si="117"/>
        <v>0</v>
      </c>
      <c r="AB207" s="152">
        <f t="shared" si="118"/>
        <v>0</v>
      </c>
      <c r="AC207" s="152">
        <f t="shared" si="119"/>
        <v>0</v>
      </c>
      <c r="AD207" s="152">
        <f t="shared" si="120"/>
        <v>0</v>
      </c>
      <c r="AE207" s="152">
        <f t="shared" si="121"/>
        <v>0</v>
      </c>
      <c r="AF207" s="152">
        <f t="shared" si="122"/>
        <v>0</v>
      </c>
      <c r="AG207" s="152">
        <f t="shared" si="123"/>
        <v>0</v>
      </c>
      <c r="AH207" s="152">
        <f t="shared" si="124"/>
        <v>0</v>
      </c>
      <c r="AI207" s="152">
        <f t="shared" si="125"/>
        <v>0</v>
      </c>
      <c r="AJ207" s="152">
        <f t="shared" si="126"/>
        <v>0</v>
      </c>
      <c r="AK207" s="152">
        <f t="shared" si="127"/>
        <v>0</v>
      </c>
      <c r="AL207" s="263">
        <f t="shared" si="72"/>
        <v>0</v>
      </c>
      <c r="AM207" s="263">
        <f t="shared" si="70"/>
        <v>0</v>
      </c>
      <c r="AN207" s="263">
        <f t="shared" si="73"/>
        <v>0</v>
      </c>
      <c r="AO207" s="251">
        <f t="shared" si="71"/>
        <v>0</v>
      </c>
      <c r="AP207" s="153">
        <f t="shared" si="129"/>
        <v>0</v>
      </c>
      <c r="AQ207" s="153" t="str">
        <f t="shared" si="130"/>
        <v>0</v>
      </c>
      <c r="AR207" s="153" t="str">
        <f t="shared" si="137"/>
        <v>0</v>
      </c>
      <c r="AS207" s="153" t="str">
        <f t="shared" si="138"/>
        <v>0</v>
      </c>
      <c r="AT207" s="247">
        <f t="shared" si="131"/>
        <v>1</v>
      </c>
      <c r="AU207" s="247" t="str">
        <f t="shared" si="132"/>
        <v>Faible</v>
      </c>
      <c r="AV207" s="346" t="str">
        <f t="shared" si="133"/>
        <v>NON</v>
      </c>
      <c r="AW207" s="234" t="str">
        <f>IF(CB207&lt;100,"RISQUE MINIME","RISQUE NON FAIBLE")</f>
        <v>RISQUE MINIME</v>
      </c>
      <c r="AX207" s="231" t="str">
        <f>IF(AO207=0,"NON","OUI")</f>
        <v>NON</v>
      </c>
      <c r="AY207" s="351"/>
      <c r="AZ207" s="352" t="s">
        <v>310</v>
      </c>
      <c r="BA207" s="237" t="str">
        <f>IF(AP207=0,"NON","OUI")</f>
        <v>NON</v>
      </c>
      <c r="BB207" s="351"/>
      <c r="BC207" s="351"/>
      <c r="BD207" s="352" t="s">
        <v>310</v>
      </c>
      <c r="BE207" s="237" t="str">
        <f>IF((AQ207+AR207)=3,"YEUX / INGESTION",IF(AQ207="2","YEUX",IF(AR207="1","INGESTION","NON")))</f>
        <v>NON</v>
      </c>
      <c r="BF207" s="351"/>
      <c r="BG207" s="354" t="s">
        <v>310</v>
      </c>
      <c r="BH207" s="154">
        <f>IF(ISNA(VLOOKUP(L207,CMRCLP,4,FALSE)),0,VLOOKUP(L207,CMRCLP,4))</f>
        <v>0</v>
      </c>
      <c r="BI207" s="154">
        <f>IF(ISNA(VLOOKUP(M207,CMRCLP,4,FALSE)),0,VLOOKUP(M207,CMRCLP,4))</f>
        <v>0</v>
      </c>
      <c r="BJ207" s="154">
        <f>IF(ISNA(VLOOKUP(N207,CMRCLP,4,FALSE)),0,VLOOKUP(N207,CMRCLP,4))</f>
        <v>0</v>
      </c>
      <c r="BK207" s="154">
        <f>IF(ISNA(VLOOKUP(O207,CMRCLP,4,FALSE)),0,VLOOKUP(O207,CMRCLP,4))</f>
        <v>0</v>
      </c>
      <c r="BL207" s="154">
        <f>IF(ISNA(VLOOKUP(L207,DANGERCLP,2,FALSE)),1,VLOOKUP(L207,DANGERCLP,2,FALSE))</f>
        <v>1</v>
      </c>
      <c r="BM207" s="154">
        <f>IF(ISNA(VLOOKUP(M207,DANGERCLP,2,FALSE)),1,VLOOKUP(M207,DANGERCLP,2,FALSE))</f>
        <v>1</v>
      </c>
      <c r="BN207" s="154">
        <f>IF(ISNA(VLOOKUP(N207,DANGERCLP,2,FALSE)),1,VLOOKUP(N207,DANGERCLP,2,FALSE))</f>
        <v>1</v>
      </c>
      <c r="BO207" s="154">
        <f>IF(ISNA(VLOOKUP(O207,DANGERCLP,2,FALSE)),1,VLOOKUP(O207,DANGERCLP,2,FALSE))</f>
        <v>1</v>
      </c>
      <c r="BP207" s="154">
        <f>IF(ISNA(VLOOKUP(P207,VLEPON,2)),1,VLOOKUP(P207,VLEPON,2))</f>
        <v>1</v>
      </c>
      <c r="BQ207" s="155">
        <f>T207/MAXA($T$8:$T$463)</f>
        <v>0</v>
      </c>
      <c r="BR207" s="156">
        <f t="shared" si="112"/>
        <v>11</v>
      </c>
      <c r="BS207" s="156">
        <f t="shared" si="113"/>
        <v>11</v>
      </c>
      <c r="BT207" s="157">
        <f t="shared" si="114"/>
        <v>1</v>
      </c>
      <c r="BU207" s="255">
        <f t="shared" si="128"/>
        <v>1</v>
      </c>
      <c r="BV207" s="252">
        <f>IF(ISNA(VLOOKUP((CONCATENATE(U207,V207)),Fréquencess,3,FALSE)),0,VLOOKUP((CONCATENATE(U207,V207)),Fréquencess,3,FALSE))</f>
        <v>1</v>
      </c>
      <c r="BW207" s="247">
        <f t="shared" si="115"/>
        <v>1</v>
      </c>
      <c r="BX207" s="247">
        <f t="shared" si="134"/>
        <v>1</v>
      </c>
      <c r="BY207" s="247">
        <f>IF(ISNA(VLOOKUP(Q207,score_volatilité,2,FALSE)),0,VLOOKUP(Q207,score_volatilité,2,FALSE))</f>
        <v>1</v>
      </c>
      <c r="BZ207" s="247">
        <f>IF(ISNA(VLOOKUP(X207,score_procédé,2,FALSE)),0,VLOOKUP(X207,score_procédé,2,FALSE))</f>
        <v>0.5</v>
      </c>
      <c r="CA207" s="247">
        <f>IF(ISNA(VLOOKUP(Y207,score_protection,2,FALSE)),0,VLOOKUP(Y207,score_protection,2,FALSE))</f>
        <v>1</v>
      </c>
      <c r="CB207" s="252">
        <f t="shared" si="135"/>
        <v>0.5</v>
      </c>
      <c r="CC207" s="154">
        <f>IF(ISNA(VLOOKUP(L207,DANGERARRETE,10,FALSE)),0,VLOOKUP(L207,DANGERARRETE,10,FALSE))</f>
        <v>0</v>
      </c>
      <c r="CD207" s="154">
        <f>IF(ISNA(VLOOKUP(M207,DANGERARRETE,10,FALSE)),0,VLOOKUP(M207,DANGERARRETE,10,FALSE))</f>
        <v>0</v>
      </c>
      <c r="CE207" s="154">
        <f>IF(ISNA(VLOOKUP(N207,DANGERARRETE,10,FALSE)),0,VLOOKUP(N207,DANGERARRETE,10,FALSE))</f>
        <v>0</v>
      </c>
      <c r="CF207" s="154">
        <f>IF(ISNA(VLOOKUP(O207,DANGERARRETE,10,FALSE)),0,VLOOKUP(O207,DANGERARRETE,10,FALSE))</f>
        <v>0</v>
      </c>
      <c r="CG207" s="154">
        <f t="shared" si="136"/>
        <v>0</v>
      </c>
      <c r="CH207" s="296" t="str">
        <f t="shared" si="139"/>
        <v>NON</v>
      </c>
    </row>
    <row r="208" spans="1:86" s="108" customFormat="1" ht="26.5" customHeight="1" x14ac:dyDescent="0.25">
      <c r="A208" s="77">
        <v>116</v>
      </c>
      <c r="B208" s="105"/>
      <c r="C208" s="105"/>
      <c r="D208" s="106"/>
      <c r="E208" s="106"/>
      <c r="F208" s="107"/>
      <c r="G208" s="114" t="s">
        <v>76</v>
      </c>
      <c r="H208" s="114" t="s">
        <v>76</v>
      </c>
      <c r="I208" s="114" t="s">
        <v>76</v>
      </c>
      <c r="J208" s="114" t="s">
        <v>76</v>
      </c>
      <c r="K208" s="114" t="s">
        <v>9</v>
      </c>
      <c r="L208" s="108" t="s">
        <v>8</v>
      </c>
      <c r="M208" s="108" t="s">
        <v>8</v>
      </c>
      <c r="N208" s="108" t="s">
        <v>8</v>
      </c>
      <c r="O208" s="108" t="s">
        <v>8</v>
      </c>
      <c r="P208" s="225" t="s">
        <v>76</v>
      </c>
      <c r="Q208" s="244" t="s">
        <v>34</v>
      </c>
      <c r="R208" s="259" t="s">
        <v>299</v>
      </c>
      <c r="S208" s="265" t="s">
        <v>300</v>
      </c>
      <c r="T208" s="217">
        <v>0</v>
      </c>
      <c r="U208" s="149" t="s">
        <v>58</v>
      </c>
      <c r="V208" s="149" t="s">
        <v>256</v>
      </c>
      <c r="W208" s="150" t="str">
        <f t="shared" si="111"/>
        <v>&lt; 30 mn</v>
      </c>
      <c r="X208" s="151" t="s">
        <v>31</v>
      </c>
      <c r="Y208" s="229" t="s">
        <v>108</v>
      </c>
      <c r="Z208" s="152">
        <f t="shared" si="116"/>
        <v>0</v>
      </c>
      <c r="AA208" s="152">
        <f t="shared" si="117"/>
        <v>0</v>
      </c>
      <c r="AB208" s="152">
        <f t="shared" si="118"/>
        <v>0</v>
      </c>
      <c r="AC208" s="152">
        <f t="shared" si="119"/>
        <v>0</v>
      </c>
      <c r="AD208" s="152">
        <f t="shared" si="120"/>
        <v>0</v>
      </c>
      <c r="AE208" s="152">
        <f t="shared" si="121"/>
        <v>0</v>
      </c>
      <c r="AF208" s="152">
        <f t="shared" si="122"/>
        <v>0</v>
      </c>
      <c r="AG208" s="152">
        <f t="shared" si="123"/>
        <v>0</v>
      </c>
      <c r="AH208" s="152">
        <f t="shared" si="124"/>
        <v>0</v>
      </c>
      <c r="AI208" s="152">
        <f t="shared" si="125"/>
        <v>0</v>
      </c>
      <c r="AJ208" s="152">
        <f t="shared" si="126"/>
        <v>0</v>
      </c>
      <c r="AK208" s="152">
        <f t="shared" si="127"/>
        <v>0</v>
      </c>
      <c r="AL208" s="263">
        <f t="shared" si="72"/>
        <v>0</v>
      </c>
      <c r="AM208" s="263">
        <f t="shared" si="70"/>
        <v>0</v>
      </c>
      <c r="AN208" s="263">
        <f t="shared" si="73"/>
        <v>0</v>
      </c>
      <c r="AO208" s="251">
        <f t="shared" si="71"/>
        <v>0</v>
      </c>
      <c r="AP208" s="153">
        <f t="shared" si="129"/>
        <v>0</v>
      </c>
      <c r="AQ208" s="153" t="str">
        <f t="shared" si="130"/>
        <v>0</v>
      </c>
      <c r="AR208" s="153" t="str">
        <f t="shared" si="137"/>
        <v>0</v>
      </c>
      <c r="AS208" s="153" t="str">
        <f t="shared" si="138"/>
        <v>0</v>
      </c>
      <c r="AT208" s="247">
        <f t="shared" si="131"/>
        <v>1</v>
      </c>
      <c r="AU208" s="247" t="str">
        <f t="shared" si="132"/>
        <v>Faible</v>
      </c>
      <c r="AV208" s="346" t="str">
        <f t="shared" si="133"/>
        <v>NON</v>
      </c>
      <c r="AW208" s="234" t="str">
        <f>IF(CB208&lt;100,"RISQUE MINIME","RISQUE NON FAIBLE")</f>
        <v>RISQUE MINIME</v>
      </c>
      <c r="AX208" s="231" t="str">
        <f>IF(AO208=0,"NON","OUI")</f>
        <v>NON</v>
      </c>
      <c r="AY208" s="351"/>
      <c r="AZ208" s="352" t="s">
        <v>310</v>
      </c>
      <c r="BA208" s="237" t="str">
        <f>IF(AP208=0,"NON","OUI")</f>
        <v>NON</v>
      </c>
      <c r="BB208" s="351"/>
      <c r="BC208" s="351"/>
      <c r="BD208" s="352" t="s">
        <v>310</v>
      </c>
      <c r="BE208" s="237" t="str">
        <f>IF((AQ208+AR208)=3,"YEUX / INGESTION",IF(AQ208="2","YEUX",IF(AR208="1","INGESTION","NON")))</f>
        <v>NON</v>
      </c>
      <c r="BF208" s="351"/>
      <c r="BG208" s="354" t="s">
        <v>310</v>
      </c>
      <c r="BH208" s="154">
        <f>IF(ISNA(VLOOKUP(L208,CMRCLP,4,FALSE)),0,VLOOKUP(L208,CMRCLP,4))</f>
        <v>0</v>
      </c>
      <c r="BI208" s="154">
        <f>IF(ISNA(VLOOKUP(M208,CMRCLP,4,FALSE)),0,VLOOKUP(M208,CMRCLP,4))</f>
        <v>0</v>
      </c>
      <c r="BJ208" s="154">
        <f>IF(ISNA(VLOOKUP(N208,CMRCLP,4,FALSE)),0,VLOOKUP(N208,CMRCLP,4))</f>
        <v>0</v>
      </c>
      <c r="BK208" s="154">
        <f>IF(ISNA(VLOOKUP(O208,CMRCLP,4,FALSE)),0,VLOOKUP(O208,CMRCLP,4))</f>
        <v>0</v>
      </c>
      <c r="BL208" s="154">
        <f>IF(ISNA(VLOOKUP(L208,DANGERCLP,2,FALSE)),1,VLOOKUP(L208,DANGERCLP,2,FALSE))</f>
        <v>1</v>
      </c>
      <c r="BM208" s="154">
        <f>IF(ISNA(VLOOKUP(M208,DANGERCLP,2,FALSE)),1,VLOOKUP(M208,DANGERCLP,2,FALSE))</f>
        <v>1</v>
      </c>
      <c r="BN208" s="154">
        <f>IF(ISNA(VLOOKUP(N208,DANGERCLP,2,FALSE)),1,VLOOKUP(N208,DANGERCLP,2,FALSE))</f>
        <v>1</v>
      </c>
      <c r="BO208" s="154">
        <f>IF(ISNA(VLOOKUP(O208,DANGERCLP,2,FALSE)),1,VLOOKUP(O208,DANGERCLP,2,FALSE))</f>
        <v>1</v>
      </c>
      <c r="BP208" s="154">
        <f>IF(ISNA(VLOOKUP(P208,VLEPON,2)),1,VLOOKUP(P208,VLEPON,2))</f>
        <v>1</v>
      </c>
      <c r="BQ208" s="155">
        <f>T208/MAXA($T$8:$T$463)</f>
        <v>0</v>
      </c>
      <c r="BR208" s="156">
        <f t="shared" si="112"/>
        <v>11</v>
      </c>
      <c r="BS208" s="156">
        <f t="shared" si="113"/>
        <v>11</v>
      </c>
      <c r="BT208" s="157">
        <f t="shared" si="114"/>
        <v>1</v>
      </c>
      <c r="BU208" s="255">
        <f t="shared" si="128"/>
        <v>1</v>
      </c>
      <c r="BV208" s="252">
        <f>IF(ISNA(VLOOKUP((CONCATENATE(U208,V208)),Fréquencess,3,FALSE)),0,VLOOKUP((CONCATENATE(U208,V208)),Fréquencess,3,FALSE))</f>
        <v>1</v>
      </c>
      <c r="BW208" s="247">
        <f t="shared" si="115"/>
        <v>1</v>
      </c>
      <c r="BX208" s="247">
        <f t="shared" si="134"/>
        <v>1</v>
      </c>
      <c r="BY208" s="247">
        <f>IF(ISNA(VLOOKUP(Q208,score_volatilité,2,FALSE)),0,VLOOKUP(Q208,score_volatilité,2,FALSE))</f>
        <v>1</v>
      </c>
      <c r="BZ208" s="247">
        <f>IF(ISNA(VLOOKUP(X208,score_procédé,2,FALSE)),0,VLOOKUP(X208,score_procédé,2,FALSE))</f>
        <v>0.5</v>
      </c>
      <c r="CA208" s="247">
        <f>IF(ISNA(VLOOKUP(Y208,score_protection,2,FALSE)),0,VLOOKUP(Y208,score_protection,2,FALSE))</f>
        <v>1</v>
      </c>
      <c r="CB208" s="252">
        <f t="shared" si="135"/>
        <v>0.5</v>
      </c>
      <c r="CC208" s="154">
        <f>IF(ISNA(VLOOKUP(L208,DANGERARRETE,10,FALSE)),0,VLOOKUP(L208,DANGERARRETE,10,FALSE))</f>
        <v>0</v>
      </c>
      <c r="CD208" s="154">
        <f>IF(ISNA(VLOOKUP(M208,DANGERARRETE,10,FALSE)),0,VLOOKUP(M208,DANGERARRETE,10,FALSE))</f>
        <v>0</v>
      </c>
      <c r="CE208" s="154">
        <f>IF(ISNA(VLOOKUP(N208,DANGERARRETE,10,FALSE)),0,VLOOKUP(N208,DANGERARRETE,10,FALSE))</f>
        <v>0</v>
      </c>
      <c r="CF208" s="154">
        <f>IF(ISNA(VLOOKUP(O208,DANGERARRETE,10,FALSE)),0,VLOOKUP(O208,DANGERARRETE,10,FALSE))</f>
        <v>0</v>
      </c>
      <c r="CG208" s="154">
        <f t="shared" si="136"/>
        <v>0</v>
      </c>
      <c r="CH208" s="296" t="str">
        <f t="shared" si="139"/>
        <v>NON</v>
      </c>
    </row>
    <row r="209" spans="1:86" s="108" customFormat="1" ht="26.5" customHeight="1" x14ac:dyDescent="0.25">
      <c r="A209" s="77">
        <v>116</v>
      </c>
      <c r="B209" s="105"/>
      <c r="C209" s="105"/>
      <c r="D209" s="106"/>
      <c r="E209" s="106"/>
      <c r="F209" s="107"/>
      <c r="G209" s="114" t="s">
        <v>76</v>
      </c>
      <c r="H209" s="114" t="s">
        <v>76</v>
      </c>
      <c r="I209" s="114" t="s">
        <v>76</v>
      </c>
      <c r="J209" s="114" t="s">
        <v>76</v>
      </c>
      <c r="K209" s="114" t="s">
        <v>9</v>
      </c>
      <c r="L209" s="108" t="s">
        <v>8</v>
      </c>
      <c r="M209" s="108" t="s">
        <v>8</v>
      </c>
      <c r="N209" s="108" t="s">
        <v>8</v>
      </c>
      <c r="O209" s="108" t="s">
        <v>8</v>
      </c>
      <c r="P209" s="225" t="s">
        <v>76</v>
      </c>
      <c r="Q209" s="244" t="s">
        <v>34</v>
      </c>
      <c r="R209" s="259" t="s">
        <v>299</v>
      </c>
      <c r="S209" s="265" t="s">
        <v>300</v>
      </c>
      <c r="T209" s="217">
        <v>0</v>
      </c>
      <c r="U209" s="149" t="s">
        <v>58</v>
      </c>
      <c r="V209" s="149" t="s">
        <v>256</v>
      </c>
      <c r="W209" s="150" t="str">
        <f t="shared" si="111"/>
        <v>&lt; 30 mn</v>
      </c>
      <c r="X209" s="151" t="s">
        <v>31</v>
      </c>
      <c r="Y209" s="229" t="s">
        <v>108</v>
      </c>
      <c r="Z209" s="152">
        <f t="shared" si="116"/>
        <v>0</v>
      </c>
      <c r="AA209" s="152">
        <f t="shared" si="117"/>
        <v>0</v>
      </c>
      <c r="AB209" s="152">
        <f t="shared" si="118"/>
        <v>0</v>
      </c>
      <c r="AC209" s="152">
        <f t="shared" si="119"/>
        <v>0</v>
      </c>
      <c r="AD209" s="152">
        <f t="shared" si="120"/>
        <v>0</v>
      </c>
      <c r="AE209" s="152">
        <f t="shared" si="121"/>
        <v>0</v>
      </c>
      <c r="AF209" s="152">
        <f t="shared" si="122"/>
        <v>0</v>
      </c>
      <c r="AG209" s="152">
        <f t="shared" si="123"/>
        <v>0</v>
      </c>
      <c r="AH209" s="152">
        <f t="shared" si="124"/>
        <v>0</v>
      </c>
      <c r="AI209" s="152">
        <f t="shared" si="125"/>
        <v>0</v>
      </c>
      <c r="AJ209" s="152">
        <f t="shared" si="126"/>
        <v>0</v>
      </c>
      <c r="AK209" s="152">
        <f t="shared" si="127"/>
        <v>0</v>
      </c>
      <c r="AL209" s="263">
        <f t="shared" si="72"/>
        <v>0</v>
      </c>
      <c r="AM209" s="263">
        <f t="shared" si="70"/>
        <v>0</v>
      </c>
      <c r="AN209" s="263">
        <f t="shared" si="73"/>
        <v>0</v>
      </c>
      <c r="AO209" s="251">
        <f t="shared" si="71"/>
        <v>0</v>
      </c>
      <c r="AP209" s="153">
        <f t="shared" si="129"/>
        <v>0</v>
      </c>
      <c r="AQ209" s="153" t="str">
        <f t="shared" si="130"/>
        <v>0</v>
      </c>
      <c r="AR209" s="153" t="str">
        <f t="shared" si="137"/>
        <v>0</v>
      </c>
      <c r="AS209" s="153" t="str">
        <f t="shared" si="138"/>
        <v>0</v>
      </c>
      <c r="AT209" s="247">
        <f t="shared" si="131"/>
        <v>1</v>
      </c>
      <c r="AU209" s="247" t="str">
        <f t="shared" si="132"/>
        <v>Faible</v>
      </c>
      <c r="AV209" s="346" t="str">
        <f t="shared" si="133"/>
        <v>NON</v>
      </c>
      <c r="AW209" s="234" t="str">
        <f>IF(CB209&lt;100,"RISQUE MINIME","RISQUE NON FAIBLE")</f>
        <v>RISQUE MINIME</v>
      </c>
      <c r="AX209" s="231" t="str">
        <f>IF(AO209=0,"NON","OUI")</f>
        <v>NON</v>
      </c>
      <c r="AY209" s="351"/>
      <c r="AZ209" s="352" t="s">
        <v>310</v>
      </c>
      <c r="BA209" s="237" t="str">
        <f>IF(AP209=0,"NON","OUI")</f>
        <v>NON</v>
      </c>
      <c r="BB209" s="351"/>
      <c r="BC209" s="351"/>
      <c r="BD209" s="352" t="s">
        <v>310</v>
      </c>
      <c r="BE209" s="237" t="str">
        <f>IF((AQ209+AR209)=3,"YEUX / INGESTION",IF(AQ209="2","YEUX",IF(AR209="1","INGESTION","NON")))</f>
        <v>NON</v>
      </c>
      <c r="BF209" s="351"/>
      <c r="BG209" s="354" t="s">
        <v>310</v>
      </c>
      <c r="BH209" s="154">
        <f>IF(ISNA(VLOOKUP(L209,CMRCLP,4,FALSE)),0,VLOOKUP(L209,CMRCLP,4))</f>
        <v>0</v>
      </c>
      <c r="BI209" s="154">
        <f>IF(ISNA(VLOOKUP(M209,CMRCLP,4,FALSE)),0,VLOOKUP(M209,CMRCLP,4))</f>
        <v>0</v>
      </c>
      <c r="BJ209" s="154">
        <f>IF(ISNA(VLOOKUP(N209,CMRCLP,4,FALSE)),0,VLOOKUP(N209,CMRCLP,4))</f>
        <v>0</v>
      </c>
      <c r="BK209" s="154">
        <f>IF(ISNA(VLOOKUP(O209,CMRCLP,4,FALSE)),0,VLOOKUP(O209,CMRCLP,4))</f>
        <v>0</v>
      </c>
      <c r="BL209" s="154">
        <f>IF(ISNA(VLOOKUP(L209,DANGERCLP,2,FALSE)),1,VLOOKUP(L209,DANGERCLP,2,FALSE))</f>
        <v>1</v>
      </c>
      <c r="BM209" s="154">
        <f>IF(ISNA(VLOOKUP(M209,DANGERCLP,2,FALSE)),1,VLOOKUP(M209,DANGERCLP,2,FALSE))</f>
        <v>1</v>
      </c>
      <c r="BN209" s="154">
        <f>IF(ISNA(VLOOKUP(N209,DANGERCLP,2,FALSE)),1,VLOOKUP(N209,DANGERCLP,2,FALSE))</f>
        <v>1</v>
      </c>
      <c r="BO209" s="154">
        <f>IF(ISNA(VLOOKUP(O209,DANGERCLP,2,FALSE)),1,VLOOKUP(O209,DANGERCLP,2,FALSE))</f>
        <v>1</v>
      </c>
      <c r="BP209" s="154">
        <f>IF(ISNA(VLOOKUP(P209,VLEPON,2)),1,VLOOKUP(P209,VLEPON,2))</f>
        <v>1</v>
      </c>
      <c r="BQ209" s="155">
        <f>T209/MAXA($T$8:$T$463)</f>
        <v>0</v>
      </c>
      <c r="BR209" s="156">
        <f t="shared" si="112"/>
        <v>11</v>
      </c>
      <c r="BS209" s="156">
        <f t="shared" si="113"/>
        <v>11</v>
      </c>
      <c r="BT209" s="157">
        <f t="shared" si="114"/>
        <v>1</v>
      </c>
      <c r="BU209" s="255">
        <f t="shared" si="128"/>
        <v>1</v>
      </c>
      <c r="BV209" s="252">
        <f>IF(ISNA(VLOOKUP((CONCATENATE(U209,V209)),Fréquencess,3,FALSE)),0,VLOOKUP((CONCATENATE(U209,V209)),Fréquencess,3,FALSE))</f>
        <v>1</v>
      </c>
      <c r="BW209" s="247">
        <f t="shared" si="115"/>
        <v>1</v>
      </c>
      <c r="BX209" s="247">
        <f t="shared" si="134"/>
        <v>1</v>
      </c>
      <c r="BY209" s="247">
        <f>IF(ISNA(VLOOKUP(Q209,score_volatilité,2,FALSE)),0,VLOOKUP(Q209,score_volatilité,2,FALSE))</f>
        <v>1</v>
      </c>
      <c r="BZ209" s="247">
        <f>IF(ISNA(VLOOKUP(X209,score_procédé,2,FALSE)),0,VLOOKUP(X209,score_procédé,2,FALSE))</f>
        <v>0.5</v>
      </c>
      <c r="CA209" s="247">
        <f>IF(ISNA(VLOOKUP(Y209,score_protection,2,FALSE)),0,VLOOKUP(Y209,score_protection,2,FALSE))</f>
        <v>1</v>
      </c>
      <c r="CB209" s="252">
        <f t="shared" si="135"/>
        <v>0.5</v>
      </c>
      <c r="CC209" s="154">
        <f>IF(ISNA(VLOOKUP(L209,DANGERARRETE,10,FALSE)),0,VLOOKUP(L209,DANGERARRETE,10,FALSE))</f>
        <v>0</v>
      </c>
      <c r="CD209" s="154">
        <f>IF(ISNA(VLOOKUP(M209,DANGERARRETE,10,FALSE)),0,VLOOKUP(M209,DANGERARRETE,10,FALSE))</f>
        <v>0</v>
      </c>
      <c r="CE209" s="154">
        <f>IF(ISNA(VLOOKUP(N209,DANGERARRETE,10,FALSE)),0,VLOOKUP(N209,DANGERARRETE,10,FALSE))</f>
        <v>0</v>
      </c>
      <c r="CF209" s="154">
        <f>IF(ISNA(VLOOKUP(O209,DANGERARRETE,10,FALSE)),0,VLOOKUP(O209,DANGERARRETE,10,FALSE))</f>
        <v>0</v>
      </c>
      <c r="CG209" s="154">
        <f t="shared" si="136"/>
        <v>0</v>
      </c>
      <c r="CH209" s="296" t="str">
        <f t="shared" si="139"/>
        <v>NON</v>
      </c>
    </row>
    <row r="210" spans="1:86" s="108" customFormat="1" ht="26.5" customHeight="1" x14ac:dyDescent="0.25">
      <c r="A210" s="77">
        <v>116</v>
      </c>
      <c r="B210" s="105"/>
      <c r="C210" s="105"/>
      <c r="D210" s="106"/>
      <c r="E210" s="106"/>
      <c r="F210" s="107"/>
      <c r="G210" s="114" t="s">
        <v>76</v>
      </c>
      <c r="H210" s="114" t="s">
        <v>76</v>
      </c>
      <c r="I210" s="114" t="s">
        <v>76</v>
      </c>
      <c r="J210" s="114" t="s">
        <v>76</v>
      </c>
      <c r="K210" s="114" t="s">
        <v>9</v>
      </c>
      <c r="L210" s="108" t="s">
        <v>8</v>
      </c>
      <c r="M210" s="108" t="s">
        <v>8</v>
      </c>
      <c r="N210" s="108" t="s">
        <v>8</v>
      </c>
      <c r="O210" s="108" t="s">
        <v>8</v>
      </c>
      <c r="P210" s="225" t="s">
        <v>76</v>
      </c>
      <c r="Q210" s="244" t="s">
        <v>34</v>
      </c>
      <c r="R210" s="259" t="s">
        <v>299</v>
      </c>
      <c r="S210" s="265" t="s">
        <v>300</v>
      </c>
      <c r="T210" s="217">
        <v>0</v>
      </c>
      <c r="U210" s="149" t="s">
        <v>58</v>
      </c>
      <c r="V210" s="149" t="s">
        <v>256</v>
      </c>
      <c r="W210" s="150" t="str">
        <f t="shared" si="111"/>
        <v>&lt; 30 mn</v>
      </c>
      <c r="X210" s="151" t="s">
        <v>31</v>
      </c>
      <c r="Y210" s="229" t="s">
        <v>108</v>
      </c>
      <c r="Z210" s="152">
        <f t="shared" si="116"/>
        <v>0</v>
      </c>
      <c r="AA210" s="152">
        <f t="shared" si="117"/>
        <v>0</v>
      </c>
      <c r="AB210" s="152">
        <f t="shared" si="118"/>
        <v>0</v>
      </c>
      <c r="AC210" s="152">
        <f t="shared" si="119"/>
        <v>0</v>
      </c>
      <c r="AD210" s="152">
        <f t="shared" si="120"/>
        <v>0</v>
      </c>
      <c r="AE210" s="152">
        <f t="shared" si="121"/>
        <v>0</v>
      </c>
      <c r="AF210" s="152">
        <f t="shared" si="122"/>
        <v>0</v>
      </c>
      <c r="AG210" s="152">
        <f t="shared" si="123"/>
        <v>0</v>
      </c>
      <c r="AH210" s="152">
        <f t="shared" si="124"/>
        <v>0</v>
      </c>
      <c r="AI210" s="152">
        <f t="shared" si="125"/>
        <v>0</v>
      </c>
      <c r="AJ210" s="152">
        <f t="shared" si="126"/>
        <v>0</v>
      </c>
      <c r="AK210" s="152">
        <f t="shared" si="127"/>
        <v>0</v>
      </c>
      <c r="AL210" s="263">
        <f t="shared" si="72"/>
        <v>0</v>
      </c>
      <c r="AM210" s="263">
        <f t="shared" si="70"/>
        <v>0</v>
      </c>
      <c r="AN210" s="263">
        <f t="shared" si="73"/>
        <v>0</v>
      </c>
      <c r="AO210" s="251">
        <f t="shared" si="71"/>
        <v>0</v>
      </c>
      <c r="AP210" s="153">
        <f t="shared" si="129"/>
        <v>0</v>
      </c>
      <c r="AQ210" s="153" t="str">
        <f t="shared" si="130"/>
        <v>0</v>
      </c>
      <c r="AR210" s="153" t="str">
        <f t="shared" si="137"/>
        <v>0</v>
      </c>
      <c r="AS210" s="153" t="str">
        <f t="shared" si="138"/>
        <v>0</v>
      </c>
      <c r="AT210" s="247">
        <f t="shared" si="131"/>
        <v>1</v>
      </c>
      <c r="AU210" s="247" t="str">
        <f t="shared" si="132"/>
        <v>Faible</v>
      </c>
      <c r="AV210" s="346" t="str">
        <f t="shared" si="133"/>
        <v>NON</v>
      </c>
      <c r="AW210" s="234" t="str">
        <f>IF(CB210&lt;100,"RISQUE MINIME","RISQUE NON FAIBLE")</f>
        <v>RISQUE MINIME</v>
      </c>
      <c r="AX210" s="231" t="str">
        <f>IF(AO210=0,"NON","OUI")</f>
        <v>NON</v>
      </c>
      <c r="AY210" s="351"/>
      <c r="AZ210" s="352" t="s">
        <v>310</v>
      </c>
      <c r="BA210" s="237" t="str">
        <f>IF(AP210=0,"NON","OUI")</f>
        <v>NON</v>
      </c>
      <c r="BB210" s="351"/>
      <c r="BC210" s="351"/>
      <c r="BD210" s="352" t="s">
        <v>310</v>
      </c>
      <c r="BE210" s="237" t="str">
        <f>IF((AQ210+AR210)=3,"YEUX / INGESTION",IF(AQ210="2","YEUX",IF(AR210="1","INGESTION","NON")))</f>
        <v>NON</v>
      </c>
      <c r="BF210" s="351"/>
      <c r="BG210" s="354" t="s">
        <v>310</v>
      </c>
      <c r="BH210" s="154">
        <f>IF(ISNA(VLOOKUP(L210,CMRCLP,4,FALSE)),0,VLOOKUP(L210,CMRCLP,4))</f>
        <v>0</v>
      </c>
      <c r="BI210" s="154">
        <f>IF(ISNA(VLOOKUP(M210,CMRCLP,4,FALSE)),0,VLOOKUP(M210,CMRCLP,4))</f>
        <v>0</v>
      </c>
      <c r="BJ210" s="154">
        <f>IF(ISNA(VLOOKUP(N210,CMRCLP,4,FALSE)),0,VLOOKUP(N210,CMRCLP,4))</f>
        <v>0</v>
      </c>
      <c r="BK210" s="154">
        <f>IF(ISNA(VLOOKUP(O210,CMRCLP,4,FALSE)),0,VLOOKUP(O210,CMRCLP,4))</f>
        <v>0</v>
      </c>
      <c r="BL210" s="154">
        <f>IF(ISNA(VLOOKUP(L210,DANGERCLP,2,FALSE)),1,VLOOKUP(L210,DANGERCLP,2,FALSE))</f>
        <v>1</v>
      </c>
      <c r="BM210" s="154">
        <f>IF(ISNA(VLOOKUP(M210,DANGERCLP,2,FALSE)),1,VLOOKUP(M210,DANGERCLP,2,FALSE))</f>
        <v>1</v>
      </c>
      <c r="BN210" s="154">
        <f>IF(ISNA(VLOOKUP(N210,DANGERCLP,2,FALSE)),1,VLOOKUP(N210,DANGERCLP,2,FALSE))</f>
        <v>1</v>
      </c>
      <c r="BO210" s="154">
        <f>IF(ISNA(VLOOKUP(O210,DANGERCLP,2,FALSE)),1,VLOOKUP(O210,DANGERCLP,2,FALSE))</f>
        <v>1</v>
      </c>
      <c r="BP210" s="154">
        <f>IF(ISNA(VLOOKUP(P210,VLEPON,2)),1,VLOOKUP(P210,VLEPON,2))</f>
        <v>1</v>
      </c>
      <c r="BQ210" s="155">
        <f>T210/MAXA($T$8:$T$463)</f>
        <v>0</v>
      </c>
      <c r="BR210" s="156">
        <f t="shared" si="112"/>
        <v>11</v>
      </c>
      <c r="BS210" s="156">
        <f t="shared" si="113"/>
        <v>11</v>
      </c>
      <c r="BT210" s="157">
        <f t="shared" si="114"/>
        <v>1</v>
      </c>
      <c r="BU210" s="255">
        <f t="shared" si="128"/>
        <v>1</v>
      </c>
      <c r="BV210" s="252">
        <f>IF(ISNA(VLOOKUP((CONCATENATE(U210,V210)),Fréquencess,3,FALSE)),0,VLOOKUP((CONCATENATE(U210,V210)),Fréquencess,3,FALSE))</f>
        <v>1</v>
      </c>
      <c r="BW210" s="247">
        <f t="shared" si="115"/>
        <v>1</v>
      </c>
      <c r="BX210" s="247">
        <f t="shared" si="134"/>
        <v>1</v>
      </c>
      <c r="BY210" s="247">
        <f>IF(ISNA(VLOOKUP(Q210,score_volatilité,2,FALSE)),0,VLOOKUP(Q210,score_volatilité,2,FALSE))</f>
        <v>1</v>
      </c>
      <c r="BZ210" s="247">
        <f>IF(ISNA(VLOOKUP(X210,score_procédé,2,FALSE)),0,VLOOKUP(X210,score_procédé,2,FALSE))</f>
        <v>0.5</v>
      </c>
      <c r="CA210" s="247">
        <f>IF(ISNA(VLOOKUP(Y210,score_protection,2,FALSE)),0,VLOOKUP(Y210,score_protection,2,FALSE))</f>
        <v>1</v>
      </c>
      <c r="CB210" s="252">
        <f t="shared" si="135"/>
        <v>0.5</v>
      </c>
      <c r="CC210" s="154">
        <f>IF(ISNA(VLOOKUP(L210,DANGERARRETE,10,FALSE)),0,VLOOKUP(L210,DANGERARRETE,10,FALSE))</f>
        <v>0</v>
      </c>
      <c r="CD210" s="154">
        <f>IF(ISNA(VLOOKUP(M210,DANGERARRETE,10,FALSE)),0,VLOOKUP(M210,DANGERARRETE,10,FALSE))</f>
        <v>0</v>
      </c>
      <c r="CE210" s="154">
        <f>IF(ISNA(VLOOKUP(N210,DANGERARRETE,10,FALSE)),0,VLOOKUP(N210,DANGERARRETE,10,FALSE))</f>
        <v>0</v>
      </c>
      <c r="CF210" s="154">
        <f>IF(ISNA(VLOOKUP(O210,DANGERARRETE,10,FALSE)),0,VLOOKUP(O210,DANGERARRETE,10,FALSE))</f>
        <v>0</v>
      </c>
      <c r="CG210" s="154">
        <f t="shared" si="136"/>
        <v>0</v>
      </c>
      <c r="CH210" s="296" t="str">
        <f t="shared" si="139"/>
        <v>NON</v>
      </c>
    </row>
    <row r="211" spans="1:86" s="108" customFormat="1" ht="26.5" customHeight="1" x14ac:dyDescent="0.25">
      <c r="A211" s="77">
        <v>116</v>
      </c>
      <c r="B211" s="105"/>
      <c r="C211" s="105"/>
      <c r="D211" s="106"/>
      <c r="E211" s="106"/>
      <c r="F211" s="107"/>
      <c r="G211" s="114" t="s">
        <v>76</v>
      </c>
      <c r="H211" s="114" t="s">
        <v>76</v>
      </c>
      <c r="I211" s="114" t="s">
        <v>76</v>
      </c>
      <c r="J211" s="114" t="s">
        <v>76</v>
      </c>
      <c r="K211" s="114" t="s">
        <v>9</v>
      </c>
      <c r="L211" s="108" t="s">
        <v>8</v>
      </c>
      <c r="M211" s="108" t="s">
        <v>8</v>
      </c>
      <c r="N211" s="108" t="s">
        <v>8</v>
      </c>
      <c r="O211" s="108" t="s">
        <v>8</v>
      </c>
      <c r="P211" s="225" t="s">
        <v>76</v>
      </c>
      <c r="Q211" s="244" t="s">
        <v>34</v>
      </c>
      <c r="R211" s="259" t="s">
        <v>299</v>
      </c>
      <c r="S211" s="265" t="s">
        <v>300</v>
      </c>
      <c r="T211" s="217">
        <v>0</v>
      </c>
      <c r="U211" s="149" t="s">
        <v>58</v>
      </c>
      <c r="V211" s="149" t="s">
        <v>256</v>
      </c>
      <c r="W211" s="150" t="str">
        <f t="shared" si="111"/>
        <v>&lt; 30 mn</v>
      </c>
      <c r="X211" s="151" t="s">
        <v>31</v>
      </c>
      <c r="Y211" s="229" t="s">
        <v>108</v>
      </c>
      <c r="Z211" s="152">
        <f t="shared" si="116"/>
        <v>0</v>
      </c>
      <c r="AA211" s="152">
        <f t="shared" si="117"/>
        <v>0</v>
      </c>
      <c r="AB211" s="152">
        <f t="shared" si="118"/>
        <v>0</v>
      </c>
      <c r="AC211" s="152">
        <f t="shared" si="119"/>
        <v>0</v>
      </c>
      <c r="AD211" s="152">
        <f t="shared" si="120"/>
        <v>0</v>
      </c>
      <c r="AE211" s="152">
        <f t="shared" si="121"/>
        <v>0</v>
      </c>
      <c r="AF211" s="152">
        <f t="shared" si="122"/>
        <v>0</v>
      </c>
      <c r="AG211" s="152">
        <f t="shared" si="123"/>
        <v>0</v>
      </c>
      <c r="AH211" s="152">
        <f t="shared" si="124"/>
        <v>0</v>
      </c>
      <c r="AI211" s="152">
        <f t="shared" si="125"/>
        <v>0</v>
      </c>
      <c r="AJ211" s="152">
        <f t="shared" si="126"/>
        <v>0</v>
      </c>
      <c r="AK211" s="152">
        <f t="shared" si="127"/>
        <v>0</v>
      </c>
      <c r="AL211" s="263">
        <f t="shared" si="72"/>
        <v>0</v>
      </c>
      <c r="AM211" s="263">
        <f t="shared" si="70"/>
        <v>0</v>
      </c>
      <c r="AN211" s="263">
        <f t="shared" si="73"/>
        <v>0</v>
      </c>
      <c r="AO211" s="251">
        <f t="shared" si="71"/>
        <v>0</v>
      </c>
      <c r="AP211" s="153">
        <f t="shared" si="129"/>
        <v>0</v>
      </c>
      <c r="AQ211" s="153" t="str">
        <f t="shared" si="130"/>
        <v>0</v>
      </c>
      <c r="AR211" s="153" t="str">
        <f t="shared" si="137"/>
        <v>0</v>
      </c>
      <c r="AS211" s="153" t="str">
        <f t="shared" si="138"/>
        <v>0</v>
      </c>
      <c r="AT211" s="247">
        <f t="shared" si="131"/>
        <v>1</v>
      </c>
      <c r="AU211" s="247" t="str">
        <f t="shared" si="132"/>
        <v>Faible</v>
      </c>
      <c r="AV211" s="346" t="str">
        <f t="shared" si="133"/>
        <v>NON</v>
      </c>
      <c r="AW211" s="234" t="str">
        <f>IF(CB211&lt;100,"RISQUE MINIME","RISQUE NON FAIBLE")</f>
        <v>RISQUE MINIME</v>
      </c>
      <c r="AX211" s="231" t="str">
        <f>IF(AO211=0,"NON","OUI")</f>
        <v>NON</v>
      </c>
      <c r="AY211" s="351"/>
      <c r="AZ211" s="352" t="s">
        <v>310</v>
      </c>
      <c r="BA211" s="237" t="str">
        <f>IF(AP211=0,"NON","OUI")</f>
        <v>NON</v>
      </c>
      <c r="BB211" s="351"/>
      <c r="BC211" s="351"/>
      <c r="BD211" s="352" t="s">
        <v>310</v>
      </c>
      <c r="BE211" s="237" t="str">
        <f>IF((AQ211+AR211)=3,"YEUX / INGESTION",IF(AQ211="2","YEUX",IF(AR211="1","INGESTION","NON")))</f>
        <v>NON</v>
      </c>
      <c r="BF211" s="351"/>
      <c r="BG211" s="354" t="s">
        <v>310</v>
      </c>
      <c r="BH211" s="154">
        <f>IF(ISNA(VLOOKUP(L211,CMRCLP,4,FALSE)),0,VLOOKUP(L211,CMRCLP,4))</f>
        <v>0</v>
      </c>
      <c r="BI211" s="154">
        <f>IF(ISNA(VLOOKUP(M211,CMRCLP,4,FALSE)),0,VLOOKUP(M211,CMRCLP,4))</f>
        <v>0</v>
      </c>
      <c r="BJ211" s="154">
        <f>IF(ISNA(VLOOKUP(N211,CMRCLP,4,FALSE)),0,VLOOKUP(N211,CMRCLP,4))</f>
        <v>0</v>
      </c>
      <c r="BK211" s="154">
        <f>IF(ISNA(VLOOKUP(O211,CMRCLP,4,FALSE)),0,VLOOKUP(O211,CMRCLP,4))</f>
        <v>0</v>
      </c>
      <c r="BL211" s="154">
        <f>IF(ISNA(VLOOKUP(L211,DANGERCLP,2,FALSE)),1,VLOOKUP(L211,DANGERCLP,2,FALSE))</f>
        <v>1</v>
      </c>
      <c r="BM211" s="154">
        <f>IF(ISNA(VLOOKUP(M211,DANGERCLP,2,FALSE)),1,VLOOKUP(M211,DANGERCLP,2,FALSE))</f>
        <v>1</v>
      </c>
      <c r="BN211" s="154">
        <f>IF(ISNA(VLOOKUP(N211,DANGERCLP,2,FALSE)),1,VLOOKUP(N211,DANGERCLP,2,FALSE))</f>
        <v>1</v>
      </c>
      <c r="BO211" s="154">
        <f>IF(ISNA(VLOOKUP(O211,DANGERCLP,2,FALSE)),1,VLOOKUP(O211,DANGERCLP,2,FALSE))</f>
        <v>1</v>
      </c>
      <c r="BP211" s="154">
        <f>IF(ISNA(VLOOKUP(P211,VLEPON,2)),1,VLOOKUP(P211,VLEPON,2))</f>
        <v>1</v>
      </c>
      <c r="BQ211" s="155">
        <f>T211/MAXA($T$8:$T$463)</f>
        <v>0</v>
      </c>
      <c r="BR211" s="156">
        <f t="shared" si="112"/>
        <v>11</v>
      </c>
      <c r="BS211" s="156">
        <f t="shared" si="113"/>
        <v>11</v>
      </c>
      <c r="BT211" s="157">
        <f t="shared" si="114"/>
        <v>1</v>
      </c>
      <c r="BU211" s="255">
        <f t="shared" si="128"/>
        <v>1</v>
      </c>
      <c r="BV211" s="252">
        <f>IF(ISNA(VLOOKUP((CONCATENATE(U211,V211)),Fréquencess,3,FALSE)),0,VLOOKUP((CONCATENATE(U211,V211)),Fréquencess,3,FALSE))</f>
        <v>1</v>
      </c>
      <c r="BW211" s="247">
        <f t="shared" si="115"/>
        <v>1</v>
      </c>
      <c r="BX211" s="247">
        <f t="shared" si="134"/>
        <v>1</v>
      </c>
      <c r="BY211" s="247">
        <f>IF(ISNA(VLOOKUP(Q211,score_volatilité,2,FALSE)),0,VLOOKUP(Q211,score_volatilité,2,FALSE))</f>
        <v>1</v>
      </c>
      <c r="BZ211" s="247">
        <f>IF(ISNA(VLOOKUP(X211,score_procédé,2,FALSE)),0,VLOOKUP(X211,score_procédé,2,FALSE))</f>
        <v>0.5</v>
      </c>
      <c r="CA211" s="247">
        <f>IF(ISNA(VLOOKUP(Y211,score_protection,2,FALSE)),0,VLOOKUP(Y211,score_protection,2,FALSE))</f>
        <v>1</v>
      </c>
      <c r="CB211" s="252">
        <f t="shared" si="135"/>
        <v>0.5</v>
      </c>
      <c r="CC211" s="154">
        <f>IF(ISNA(VLOOKUP(L211,DANGERARRETE,10,FALSE)),0,VLOOKUP(L211,DANGERARRETE,10,FALSE))</f>
        <v>0</v>
      </c>
      <c r="CD211" s="154">
        <f>IF(ISNA(VLOOKUP(M211,DANGERARRETE,10,FALSE)),0,VLOOKUP(M211,DANGERARRETE,10,FALSE))</f>
        <v>0</v>
      </c>
      <c r="CE211" s="154">
        <f>IF(ISNA(VLOOKUP(N211,DANGERARRETE,10,FALSE)),0,VLOOKUP(N211,DANGERARRETE,10,FALSE))</f>
        <v>0</v>
      </c>
      <c r="CF211" s="154">
        <f>IF(ISNA(VLOOKUP(O211,DANGERARRETE,10,FALSE)),0,VLOOKUP(O211,DANGERARRETE,10,FALSE))</f>
        <v>0</v>
      </c>
      <c r="CG211" s="154">
        <f t="shared" si="136"/>
        <v>0</v>
      </c>
      <c r="CH211" s="296" t="str">
        <f t="shared" si="139"/>
        <v>NON</v>
      </c>
    </row>
    <row r="212" spans="1:86" s="108" customFormat="1" ht="26.5" customHeight="1" x14ac:dyDescent="0.25">
      <c r="A212" s="77">
        <v>116</v>
      </c>
      <c r="B212" s="105"/>
      <c r="C212" s="105"/>
      <c r="D212" s="106"/>
      <c r="E212" s="106"/>
      <c r="F212" s="107"/>
      <c r="G212" s="114" t="s">
        <v>76</v>
      </c>
      <c r="H212" s="114" t="s">
        <v>76</v>
      </c>
      <c r="I212" s="114" t="s">
        <v>76</v>
      </c>
      <c r="J212" s="114" t="s">
        <v>76</v>
      </c>
      <c r="K212" s="114" t="s">
        <v>9</v>
      </c>
      <c r="L212" s="108" t="s">
        <v>8</v>
      </c>
      <c r="M212" s="108" t="s">
        <v>8</v>
      </c>
      <c r="N212" s="108" t="s">
        <v>8</v>
      </c>
      <c r="O212" s="108" t="s">
        <v>8</v>
      </c>
      <c r="P212" s="225" t="s">
        <v>76</v>
      </c>
      <c r="Q212" s="244" t="s">
        <v>34</v>
      </c>
      <c r="R212" s="259" t="s">
        <v>299</v>
      </c>
      <c r="S212" s="265" t="s">
        <v>300</v>
      </c>
      <c r="T212" s="217">
        <v>0</v>
      </c>
      <c r="U212" s="149" t="s">
        <v>58</v>
      </c>
      <c r="V212" s="149" t="s">
        <v>256</v>
      </c>
      <c r="W212" s="150" t="str">
        <f t="shared" si="111"/>
        <v>&lt; 30 mn</v>
      </c>
      <c r="X212" s="151" t="s">
        <v>31</v>
      </c>
      <c r="Y212" s="229" t="s">
        <v>108</v>
      </c>
      <c r="Z212" s="152">
        <f t="shared" si="116"/>
        <v>0</v>
      </c>
      <c r="AA212" s="152">
        <f t="shared" si="117"/>
        <v>0</v>
      </c>
      <c r="AB212" s="152">
        <f t="shared" si="118"/>
        <v>0</v>
      </c>
      <c r="AC212" s="152">
        <f t="shared" si="119"/>
        <v>0</v>
      </c>
      <c r="AD212" s="152">
        <f t="shared" si="120"/>
        <v>0</v>
      </c>
      <c r="AE212" s="152">
        <f t="shared" si="121"/>
        <v>0</v>
      </c>
      <c r="AF212" s="152">
        <f t="shared" si="122"/>
        <v>0</v>
      </c>
      <c r="AG212" s="152">
        <f t="shared" si="123"/>
        <v>0</v>
      </c>
      <c r="AH212" s="152">
        <f t="shared" si="124"/>
        <v>0</v>
      </c>
      <c r="AI212" s="152">
        <f t="shared" si="125"/>
        <v>0</v>
      </c>
      <c r="AJ212" s="152">
        <f t="shared" si="126"/>
        <v>0</v>
      </c>
      <c r="AK212" s="152">
        <f t="shared" si="127"/>
        <v>0</v>
      </c>
      <c r="AL212" s="263">
        <f t="shared" si="72"/>
        <v>0</v>
      </c>
      <c r="AM212" s="263">
        <f t="shared" si="70"/>
        <v>0</v>
      </c>
      <c r="AN212" s="263">
        <f t="shared" si="73"/>
        <v>0</v>
      </c>
      <c r="AO212" s="251">
        <f t="shared" si="71"/>
        <v>0</v>
      </c>
      <c r="AP212" s="153">
        <f t="shared" si="129"/>
        <v>0</v>
      </c>
      <c r="AQ212" s="153" t="str">
        <f t="shared" si="130"/>
        <v>0</v>
      </c>
      <c r="AR212" s="153" t="str">
        <f t="shared" si="137"/>
        <v>0</v>
      </c>
      <c r="AS212" s="153" t="str">
        <f t="shared" si="138"/>
        <v>0</v>
      </c>
      <c r="AT212" s="247">
        <f t="shared" si="131"/>
        <v>1</v>
      </c>
      <c r="AU212" s="247" t="str">
        <f t="shared" si="132"/>
        <v>Faible</v>
      </c>
      <c r="AV212" s="346" t="str">
        <f t="shared" si="133"/>
        <v>NON</v>
      </c>
      <c r="AW212" s="234" t="str">
        <f>IF(CB212&lt;100,"RISQUE MINIME","RISQUE NON FAIBLE")</f>
        <v>RISQUE MINIME</v>
      </c>
      <c r="AX212" s="231" t="str">
        <f>IF(AO212=0,"NON","OUI")</f>
        <v>NON</v>
      </c>
      <c r="AY212" s="351"/>
      <c r="AZ212" s="352" t="s">
        <v>310</v>
      </c>
      <c r="BA212" s="237" t="str">
        <f>IF(AP212=0,"NON","OUI")</f>
        <v>NON</v>
      </c>
      <c r="BB212" s="351"/>
      <c r="BC212" s="351"/>
      <c r="BD212" s="352" t="s">
        <v>310</v>
      </c>
      <c r="BE212" s="237" t="str">
        <f>IF((AQ212+AR212)=3,"YEUX / INGESTION",IF(AQ212="2","YEUX",IF(AR212="1","INGESTION","NON")))</f>
        <v>NON</v>
      </c>
      <c r="BF212" s="351"/>
      <c r="BG212" s="354" t="s">
        <v>310</v>
      </c>
      <c r="BH212" s="154">
        <f>IF(ISNA(VLOOKUP(L212,CMRCLP,4,FALSE)),0,VLOOKUP(L212,CMRCLP,4))</f>
        <v>0</v>
      </c>
      <c r="BI212" s="154">
        <f>IF(ISNA(VLOOKUP(M212,CMRCLP,4,FALSE)),0,VLOOKUP(M212,CMRCLP,4))</f>
        <v>0</v>
      </c>
      <c r="BJ212" s="154">
        <f>IF(ISNA(VLOOKUP(N212,CMRCLP,4,FALSE)),0,VLOOKUP(N212,CMRCLP,4))</f>
        <v>0</v>
      </c>
      <c r="BK212" s="154">
        <f>IF(ISNA(VLOOKUP(O212,CMRCLP,4,FALSE)),0,VLOOKUP(O212,CMRCLP,4))</f>
        <v>0</v>
      </c>
      <c r="BL212" s="154">
        <f>IF(ISNA(VLOOKUP(L212,DANGERCLP,2,FALSE)),1,VLOOKUP(L212,DANGERCLP,2,FALSE))</f>
        <v>1</v>
      </c>
      <c r="BM212" s="154">
        <f>IF(ISNA(VLOOKUP(M212,DANGERCLP,2,FALSE)),1,VLOOKUP(M212,DANGERCLP,2,FALSE))</f>
        <v>1</v>
      </c>
      <c r="BN212" s="154">
        <f>IF(ISNA(VLOOKUP(N212,DANGERCLP,2,FALSE)),1,VLOOKUP(N212,DANGERCLP,2,FALSE))</f>
        <v>1</v>
      </c>
      <c r="BO212" s="154">
        <f>IF(ISNA(VLOOKUP(O212,DANGERCLP,2,FALSE)),1,VLOOKUP(O212,DANGERCLP,2,FALSE))</f>
        <v>1</v>
      </c>
      <c r="BP212" s="154">
        <f>IF(ISNA(VLOOKUP(P212,VLEPON,2)),1,VLOOKUP(P212,VLEPON,2))</f>
        <v>1</v>
      </c>
      <c r="BQ212" s="155">
        <f>T212/MAXA($T$8:$T$463)</f>
        <v>0</v>
      </c>
      <c r="BR212" s="156">
        <f t="shared" si="112"/>
        <v>11</v>
      </c>
      <c r="BS212" s="156">
        <f t="shared" si="113"/>
        <v>11</v>
      </c>
      <c r="BT212" s="157">
        <f t="shared" si="114"/>
        <v>1</v>
      </c>
      <c r="BU212" s="255">
        <f t="shared" si="128"/>
        <v>1</v>
      </c>
      <c r="BV212" s="252">
        <f>IF(ISNA(VLOOKUP((CONCATENATE(U212,V212)),Fréquencess,3,FALSE)),0,VLOOKUP((CONCATENATE(U212,V212)),Fréquencess,3,FALSE))</f>
        <v>1</v>
      </c>
      <c r="BW212" s="247">
        <f t="shared" si="115"/>
        <v>1</v>
      </c>
      <c r="BX212" s="247">
        <f t="shared" si="134"/>
        <v>1</v>
      </c>
      <c r="BY212" s="247">
        <f>IF(ISNA(VLOOKUP(Q212,score_volatilité,2,FALSE)),0,VLOOKUP(Q212,score_volatilité,2,FALSE))</f>
        <v>1</v>
      </c>
      <c r="BZ212" s="247">
        <f>IF(ISNA(VLOOKUP(X212,score_procédé,2,FALSE)),0,VLOOKUP(X212,score_procédé,2,FALSE))</f>
        <v>0.5</v>
      </c>
      <c r="CA212" s="247">
        <f>IF(ISNA(VLOOKUP(Y212,score_protection,2,FALSE)),0,VLOOKUP(Y212,score_protection,2,FALSE))</f>
        <v>1</v>
      </c>
      <c r="CB212" s="252">
        <f t="shared" si="135"/>
        <v>0.5</v>
      </c>
      <c r="CC212" s="154">
        <f>IF(ISNA(VLOOKUP(L212,DANGERARRETE,10,FALSE)),0,VLOOKUP(L212,DANGERARRETE,10,FALSE))</f>
        <v>0</v>
      </c>
      <c r="CD212" s="154">
        <f>IF(ISNA(VLOOKUP(M212,DANGERARRETE,10,FALSE)),0,VLOOKUP(M212,DANGERARRETE,10,FALSE))</f>
        <v>0</v>
      </c>
      <c r="CE212" s="154">
        <f>IF(ISNA(VLOOKUP(N212,DANGERARRETE,10,FALSE)),0,VLOOKUP(N212,DANGERARRETE,10,FALSE))</f>
        <v>0</v>
      </c>
      <c r="CF212" s="154">
        <f>IF(ISNA(VLOOKUP(O212,DANGERARRETE,10,FALSE)),0,VLOOKUP(O212,DANGERARRETE,10,FALSE))</f>
        <v>0</v>
      </c>
      <c r="CG212" s="154">
        <f t="shared" si="136"/>
        <v>0</v>
      </c>
      <c r="CH212" s="296" t="str">
        <f t="shared" si="139"/>
        <v>NON</v>
      </c>
    </row>
    <row r="213" spans="1:86" s="108" customFormat="1" ht="26.5" customHeight="1" x14ac:dyDescent="0.25">
      <c r="A213" s="77">
        <v>116</v>
      </c>
      <c r="B213" s="105"/>
      <c r="C213" s="105"/>
      <c r="D213" s="106"/>
      <c r="E213" s="106"/>
      <c r="F213" s="107"/>
      <c r="G213" s="114" t="s">
        <v>76</v>
      </c>
      <c r="H213" s="114" t="s">
        <v>76</v>
      </c>
      <c r="I213" s="114" t="s">
        <v>76</v>
      </c>
      <c r="J213" s="114" t="s">
        <v>76</v>
      </c>
      <c r="K213" s="114" t="s">
        <v>9</v>
      </c>
      <c r="L213" s="108" t="s">
        <v>8</v>
      </c>
      <c r="M213" s="108" t="s">
        <v>8</v>
      </c>
      <c r="N213" s="108" t="s">
        <v>8</v>
      </c>
      <c r="O213" s="108" t="s">
        <v>8</v>
      </c>
      <c r="P213" s="225" t="s">
        <v>76</v>
      </c>
      <c r="Q213" s="244" t="s">
        <v>34</v>
      </c>
      <c r="R213" s="259" t="s">
        <v>299</v>
      </c>
      <c r="S213" s="265" t="s">
        <v>300</v>
      </c>
      <c r="T213" s="217">
        <v>0</v>
      </c>
      <c r="U213" s="149" t="s">
        <v>58</v>
      </c>
      <c r="V213" s="149" t="s">
        <v>256</v>
      </c>
      <c r="W213" s="150" t="str">
        <f t="shared" si="111"/>
        <v>&lt; 30 mn</v>
      </c>
      <c r="X213" s="151" t="s">
        <v>31</v>
      </c>
      <c r="Y213" s="229" t="s">
        <v>108</v>
      </c>
      <c r="Z213" s="152">
        <f t="shared" si="116"/>
        <v>0</v>
      </c>
      <c r="AA213" s="152">
        <f t="shared" si="117"/>
        <v>0</v>
      </c>
      <c r="AB213" s="152">
        <f t="shared" si="118"/>
        <v>0</v>
      </c>
      <c r="AC213" s="152">
        <f t="shared" si="119"/>
        <v>0</v>
      </c>
      <c r="AD213" s="152">
        <f t="shared" si="120"/>
        <v>0</v>
      </c>
      <c r="AE213" s="152">
        <f t="shared" si="121"/>
        <v>0</v>
      </c>
      <c r="AF213" s="152">
        <f t="shared" si="122"/>
        <v>0</v>
      </c>
      <c r="AG213" s="152">
        <f t="shared" si="123"/>
        <v>0</v>
      </c>
      <c r="AH213" s="152">
        <f t="shared" si="124"/>
        <v>0</v>
      </c>
      <c r="AI213" s="152">
        <f t="shared" si="125"/>
        <v>0</v>
      </c>
      <c r="AJ213" s="152">
        <f t="shared" si="126"/>
        <v>0</v>
      </c>
      <c r="AK213" s="152">
        <f t="shared" si="127"/>
        <v>0</v>
      </c>
      <c r="AL213" s="263">
        <f t="shared" si="72"/>
        <v>0</v>
      </c>
      <c r="AM213" s="263">
        <f t="shared" si="70"/>
        <v>0</v>
      </c>
      <c r="AN213" s="263">
        <f t="shared" si="73"/>
        <v>0</v>
      </c>
      <c r="AO213" s="251">
        <f t="shared" si="71"/>
        <v>0</v>
      </c>
      <c r="AP213" s="153">
        <f t="shared" si="129"/>
        <v>0</v>
      </c>
      <c r="AQ213" s="153" t="str">
        <f t="shared" si="130"/>
        <v>0</v>
      </c>
      <c r="AR213" s="153" t="str">
        <f t="shared" si="137"/>
        <v>0</v>
      </c>
      <c r="AS213" s="153" t="str">
        <f t="shared" si="138"/>
        <v>0</v>
      </c>
      <c r="AT213" s="247">
        <f t="shared" si="131"/>
        <v>1</v>
      </c>
      <c r="AU213" s="247" t="str">
        <f t="shared" si="132"/>
        <v>Faible</v>
      </c>
      <c r="AV213" s="346" t="str">
        <f t="shared" si="133"/>
        <v>NON</v>
      </c>
      <c r="AW213" s="234" t="str">
        <f>IF(CB213&lt;100,"RISQUE MINIME","RISQUE NON FAIBLE")</f>
        <v>RISQUE MINIME</v>
      </c>
      <c r="AX213" s="231" t="str">
        <f>IF(AO213=0,"NON","OUI")</f>
        <v>NON</v>
      </c>
      <c r="AY213" s="351"/>
      <c r="AZ213" s="352" t="s">
        <v>310</v>
      </c>
      <c r="BA213" s="237" t="str">
        <f>IF(AP213=0,"NON","OUI")</f>
        <v>NON</v>
      </c>
      <c r="BB213" s="351"/>
      <c r="BC213" s="351"/>
      <c r="BD213" s="352" t="s">
        <v>310</v>
      </c>
      <c r="BE213" s="237" t="str">
        <f>IF((AQ213+AR213)=3,"YEUX / INGESTION",IF(AQ213="2","YEUX",IF(AR213="1","INGESTION","NON")))</f>
        <v>NON</v>
      </c>
      <c r="BF213" s="351"/>
      <c r="BG213" s="354" t="s">
        <v>310</v>
      </c>
      <c r="BH213" s="154">
        <f>IF(ISNA(VLOOKUP(L213,CMRCLP,4,FALSE)),0,VLOOKUP(L213,CMRCLP,4))</f>
        <v>0</v>
      </c>
      <c r="BI213" s="154">
        <f>IF(ISNA(VLOOKUP(M213,CMRCLP,4,FALSE)),0,VLOOKUP(M213,CMRCLP,4))</f>
        <v>0</v>
      </c>
      <c r="BJ213" s="154">
        <f>IF(ISNA(VLOOKUP(N213,CMRCLP,4,FALSE)),0,VLOOKUP(N213,CMRCLP,4))</f>
        <v>0</v>
      </c>
      <c r="BK213" s="154">
        <f>IF(ISNA(VLOOKUP(O213,CMRCLP,4,FALSE)),0,VLOOKUP(O213,CMRCLP,4))</f>
        <v>0</v>
      </c>
      <c r="BL213" s="154">
        <f>IF(ISNA(VLOOKUP(L213,DANGERCLP,2,FALSE)),1,VLOOKUP(L213,DANGERCLP,2,FALSE))</f>
        <v>1</v>
      </c>
      <c r="BM213" s="154">
        <f>IF(ISNA(VLOOKUP(M213,DANGERCLP,2,FALSE)),1,VLOOKUP(M213,DANGERCLP,2,FALSE))</f>
        <v>1</v>
      </c>
      <c r="BN213" s="154">
        <f>IF(ISNA(VLOOKUP(N213,DANGERCLP,2,FALSE)),1,VLOOKUP(N213,DANGERCLP,2,FALSE))</f>
        <v>1</v>
      </c>
      <c r="BO213" s="154">
        <f>IF(ISNA(VLOOKUP(O213,DANGERCLP,2,FALSE)),1,VLOOKUP(O213,DANGERCLP,2,FALSE))</f>
        <v>1</v>
      </c>
      <c r="BP213" s="154">
        <f>IF(ISNA(VLOOKUP(P213,VLEPON,2)),1,VLOOKUP(P213,VLEPON,2))</f>
        <v>1</v>
      </c>
      <c r="BQ213" s="155">
        <f>T213/MAXA($T$8:$T$463)</f>
        <v>0</v>
      </c>
      <c r="BR213" s="156">
        <f t="shared" si="112"/>
        <v>11</v>
      </c>
      <c r="BS213" s="156">
        <f t="shared" si="113"/>
        <v>11</v>
      </c>
      <c r="BT213" s="157">
        <f t="shared" si="114"/>
        <v>1</v>
      </c>
      <c r="BU213" s="255">
        <f t="shared" si="128"/>
        <v>1</v>
      </c>
      <c r="BV213" s="252">
        <f>IF(ISNA(VLOOKUP((CONCATENATE(U213,V213)),Fréquencess,3,FALSE)),0,VLOOKUP((CONCATENATE(U213,V213)),Fréquencess,3,FALSE))</f>
        <v>1</v>
      </c>
      <c r="BW213" s="247">
        <f t="shared" si="115"/>
        <v>1</v>
      </c>
      <c r="BX213" s="247">
        <f t="shared" si="134"/>
        <v>1</v>
      </c>
      <c r="BY213" s="247">
        <f>IF(ISNA(VLOOKUP(Q213,score_volatilité,2,FALSE)),0,VLOOKUP(Q213,score_volatilité,2,FALSE))</f>
        <v>1</v>
      </c>
      <c r="BZ213" s="247">
        <f>IF(ISNA(VLOOKUP(X213,score_procédé,2,FALSE)),0,VLOOKUP(X213,score_procédé,2,FALSE))</f>
        <v>0.5</v>
      </c>
      <c r="CA213" s="247">
        <f>IF(ISNA(VLOOKUP(Y213,score_protection,2,FALSE)),0,VLOOKUP(Y213,score_protection,2,FALSE))</f>
        <v>1</v>
      </c>
      <c r="CB213" s="252">
        <f t="shared" si="135"/>
        <v>0.5</v>
      </c>
      <c r="CC213" s="154">
        <f>IF(ISNA(VLOOKUP(L213,DANGERARRETE,10,FALSE)),0,VLOOKUP(L213,DANGERARRETE,10,FALSE))</f>
        <v>0</v>
      </c>
      <c r="CD213" s="154">
        <f>IF(ISNA(VLOOKUP(M213,DANGERARRETE,10,FALSE)),0,VLOOKUP(M213,DANGERARRETE,10,FALSE))</f>
        <v>0</v>
      </c>
      <c r="CE213" s="154">
        <f>IF(ISNA(VLOOKUP(N213,DANGERARRETE,10,FALSE)),0,VLOOKUP(N213,DANGERARRETE,10,FALSE))</f>
        <v>0</v>
      </c>
      <c r="CF213" s="154">
        <f>IF(ISNA(VLOOKUP(O213,DANGERARRETE,10,FALSE)),0,VLOOKUP(O213,DANGERARRETE,10,FALSE))</f>
        <v>0</v>
      </c>
      <c r="CG213" s="154">
        <f t="shared" si="136"/>
        <v>0</v>
      </c>
      <c r="CH213" s="296" t="str">
        <f t="shared" si="139"/>
        <v>NON</v>
      </c>
    </row>
    <row r="214" spans="1:86" s="108" customFormat="1" ht="26.5" customHeight="1" x14ac:dyDescent="0.25">
      <c r="A214" s="77">
        <v>116</v>
      </c>
      <c r="B214" s="105"/>
      <c r="C214" s="105"/>
      <c r="D214" s="106"/>
      <c r="E214" s="106"/>
      <c r="F214" s="107"/>
      <c r="G214" s="114" t="s">
        <v>76</v>
      </c>
      <c r="H214" s="114" t="s">
        <v>76</v>
      </c>
      <c r="I214" s="114" t="s">
        <v>76</v>
      </c>
      <c r="J214" s="114" t="s">
        <v>76</v>
      </c>
      <c r="K214" s="114" t="s">
        <v>9</v>
      </c>
      <c r="L214" s="108" t="s">
        <v>8</v>
      </c>
      <c r="M214" s="108" t="s">
        <v>8</v>
      </c>
      <c r="N214" s="108" t="s">
        <v>8</v>
      </c>
      <c r="O214" s="108" t="s">
        <v>8</v>
      </c>
      <c r="P214" s="225" t="s">
        <v>76</v>
      </c>
      <c r="Q214" s="244" t="s">
        <v>34</v>
      </c>
      <c r="R214" s="259" t="s">
        <v>299</v>
      </c>
      <c r="S214" s="265" t="s">
        <v>300</v>
      </c>
      <c r="T214" s="217">
        <v>0</v>
      </c>
      <c r="U214" s="149" t="s">
        <v>58</v>
      </c>
      <c r="V214" s="149" t="s">
        <v>256</v>
      </c>
      <c r="W214" s="150" t="str">
        <f t="shared" si="111"/>
        <v>&lt; 30 mn</v>
      </c>
      <c r="X214" s="151" t="s">
        <v>31</v>
      </c>
      <c r="Y214" s="229" t="s">
        <v>108</v>
      </c>
      <c r="Z214" s="152">
        <f t="shared" si="116"/>
        <v>0</v>
      </c>
      <c r="AA214" s="152">
        <f t="shared" si="117"/>
        <v>0</v>
      </c>
      <c r="AB214" s="152">
        <f t="shared" si="118"/>
        <v>0</v>
      </c>
      <c r="AC214" s="152">
        <f t="shared" si="119"/>
        <v>0</v>
      </c>
      <c r="AD214" s="152">
        <f t="shared" si="120"/>
        <v>0</v>
      </c>
      <c r="AE214" s="152">
        <f t="shared" si="121"/>
        <v>0</v>
      </c>
      <c r="AF214" s="152">
        <f t="shared" si="122"/>
        <v>0</v>
      </c>
      <c r="AG214" s="152">
        <f t="shared" si="123"/>
        <v>0</v>
      </c>
      <c r="AH214" s="152">
        <f t="shared" si="124"/>
        <v>0</v>
      </c>
      <c r="AI214" s="152">
        <f t="shared" si="125"/>
        <v>0</v>
      </c>
      <c r="AJ214" s="152">
        <f t="shared" si="126"/>
        <v>0</v>
      </c>
      <c r="AK214" s="152">
        <f t="shared" si="127"/>
        <v>0</v>
      </c>
      <c r="AL214" s="263">
        <f t="shared" si="72"/>
        <v>0</v>
      </c>
      <c r="AM214" s="263">
        <f t="shared" si="70"/>
        <v>0</v>
      </c>
      <c r="AN214" s="263">
        <f t="shared" si="73"/>
        <v>0</v>
      </c>
      <c r="AO214" s="251">
        <f t="shared" si="71"/>
        <v>0</v>
      </c>
      <c r="AP214" s="153">
        <f t="shared" si="129"/>
        <v>0</v>
      </c>
      <c r="AQ214" s="153" t="str">
        <f t="shared" si="130"/>
        <v>0</v>
      </c>
      <c r="AR214" s="153" t="str">
        <f t="shared" si="137"/>
        <v>0</v>
      </c>
      <c r="AS214" s="153" t="str">
        <f t="shared" si="138"/>
        <v>0</v>
      </c>
      <c r="AT214" s="247">
        <f t="shared" si="131"/>
        <v>1</v>
      </c>
      <c r="AU214" s="247" t="str">
        <f t="shared" si="132"/>
        <v>Faible</v>
      </c>
      <c r="AV214" s="346" t="str">
        <f t="shared" si="133"/>
        <v>NON</v>
      </c>
      <c r="AW214" s="234" t="str">
        <f>IF(CB214&lt;100,"RISQUE MINIME","RISQUE NON FAIBLE")</f>
        <v>RISQUE MINIME</v>
      </c>
      <c r="AX214" s="231" t="str">
        <f>IF(AO214=0,"NON","OUI")</f>
        <v>NON</v>
      </c>
      <c r="AY214" s="351"/>
      <c r="AZ214" s="352" t="s">
        <v>310</v>
      </c>
      <c r="BA214" s="237" t="str">
        <f>IF(AP214=0,"NON","OUI")</f>
        <v>NON</v>
      </c>
      <c r="BB214" s="351"/>
      <c r="BC214" s="351"/>
      <c r="BD214" s="352" t="s">
        <v>310</v>
      </c>
      <c r="BE214" s="237" t="str">
        <f>IF((AQ214+AR214)=3,"YEUX / INGESTION",IF(AQ214="2","YEUX",IF(AR214="1","INGESTION","NON")))</f>
        <v>NON</v>
      </c>
      <c r="BF214" s="351"/>
      <c r="BG214" s="354" t="s">
        <v>310</v>
      </c>
      <c r="BH214" s="154">
        <f>IF(ISNA(VLOOKUP(L214,CMRCLP,4,FALSE)),0,VLOOKUP(L214,CMRCLP,4))</f>
        <v>0</v>
      </c>
      <c r="BI214" s="154">
        <f>IF(ISNA(VLOOKUP(M214,CMRCLP,4,FALSE)),0,VLOOKUP(M214,CMRCLP,4))</f>
        <v>0</v>
      </c>
      <c r="BJ214" s="154">
        <f>IF(ISNA(VLOOKUP(N214,CMRCLP,4,FALSE)),0,VLOOKUP(N214,CMRCLP,4))</f>
        <v>0</v>
      </c>
      <c r="BK214" s="154">
        <f>IF(ISNA(VLOOKUP(O214,CMRCLP,4,FALSE)),0,VLOOKUP(O214,CMRCLP,4))</f>
        <v>0</v>
      </c>
      <c r="BL214" s="154">
        <f>IF(ISNA(VLOOKUP(L214,DANGERCLP,2,FALSE)),1,VLOOKUP(L214,DANGERCLP,2,FALSE))</f>
        <v>1</v>
      </c>
      <c r="BM214" s="154">
        <f>IF(ISNA(VLOOKUP(M214,DANGERCLP,2,FALSE)),1,VLOOKUP(M214,DANGERCLP,2,FALSE))</f>
        <v>1</v>
      </c>
      <c r="BN214" s="154">
        <f>IF(ISNA(VLOOKUP(N214,DANGERCLP,2,FALSE)),1,VLOOKUP(N214,DANGERCLP,2,FALSE))</f>
        <v>1</v>
      </c>
      <c r="BO214" s="154">
        <f>IF(ISNA(VLOOKUP(O214,DANGERCLP,2,FALSE)),1,VLOOKUP(O214,DANGERCLP,2,FALSE))</f>
        <v>1</v>
      </c>
      <c r="BP214" s="154">
        <f>IF(ISNA(VLOOKUP(P214,VLEPON,2)),1,VLOOKUP(P214,VLEPON,2))</f>
        <v>1</v>
      </c>
      <c r="BQ214" s="155">
        <f>T214/MAXA($T$8:$T$463)</f>
        <v>0</v>
      </c>
      <c r="BR214" s="156">
        <f t="shared" si="112"/>
        <v>11</v>
      </c>
      <c r="BS214" s="156">
        <f t="shared" si="113"/>
        <v>11</v>
      </c>
      <c r="BT214" s="157">
        <f t="shared" si="114"/>
        <v>1</v>
      </c>
      <c r="BU214" s="255">
        <f t="shared" si="128"/>
        <v>1</v>
      </c>
      <c r="BV214" s="252">
        <f>IF(ISNA(VLOOKUP((CONCATENATE(U214,V214)),Fréquencess,3,FALSE)),0,VLOOKUP((CONCATENATE(U214,V214)),Fréquencess,3,FALSE))</f>
        <v>1</v>
      </c>
      <c r="BW214" s="247">
        <f t="shared" si="115"/>
        <v>1</v>
      </c>
      <c r="BX214" s="247">
        <f t="shared" si="134"/>
        <v>1</v>
      </c>
      <c r="BY214" s="247">
        <f>IF(ISNA(VLOOKUP(Q214,score_volatilité,2,FALSE)),0,VLOOKUP(Q214,score_volatilité,2,FALSE))</f>
        <v>1</v>
      </c>
      <c r="BZ214" s="247">
        <f>IF(ISNA(VLOOKUP(X214,score_procédé,2,FALSE)),0,VLOOKUP(X214,score_procédé,2,FALSE))</f>
        <v>0.5</v>
      </c>
      <c r="CA214" s="247">
        <f>IF(ISNA(VLOOKUP(Y214,score_protection,2,FALSE)),0,VLOOKUP(Y214,score_protection,2,FALSE))</f>
        <v>1</v>
      </c>
      <c r="CB214" s="252">
        <f t="shared" si="135"/>
        <v>0.5</v>
      </c>
      <c r="CC214" s="154">
        <f>IF(ISNA(VLOOKUP(L214,DANGERARRETE,10,FALSE)),0,VLOOKUP(L214,DANGERARRETE,10,FALSE))</f>
        <v>0</v>
      </c>
      <c r="CD214" s="154">
        <f>IF(ISNA(VLOOKUP(M214,DANGERARRETE,10,FALSE)),0,VLOOKUP(M214,DANGERARRETE,10,FALSE))</f>
        <v>0</v>
      </c>
      <c r="CE214" s="154">
        <f>IF(ISNA(VLOOKUP(N214,DANGERARRETE,10,FALSE)),0,VLOOKUP(N214,DANGERARRETE,10,FALSE))</f>
        <v>0</v>
      </c>
      <c r="CF214" s="154">
        <f>IF(ISNA(VLOOKUP(O214,DANGERARRETE,10,FALSE)),0,VLOOKUP(O214,DANGERARRETE,10,FALSE))</f>
        <v>0</v>
      </c>
      <c r="CG214" s="154">
        <f t="shared" si="136"/>
        <v>0</v>
      </c>
      <c r="CH214" s="296" t="str">
        <f t="shared" si="139"/>
        <v>NON</v>
      </c>
    </row>
    <row r="215" spans="1:86" s="108" customFormat="1" ht="26.5" customHeight="1" x14ac:dyDescent="0.25">
      <c r="A215" s="77">
        <v>116</v>
      </c>
      <c r="B215" s="105"/>
      <c r="C215" s="105"/>
      <c r="D215" s="106"/>
      <c r="E215" s="106"/>
      <c r="F215" s="107"/>
      <c r="G215" s="114" t="s">
        <v>76</v>
      </c>
      <c r="H215" s="114" t="s">
        <v>76</v>
      </c>
      <c r="I215" s="114" t="s">
        <v>76</v>
      </c>
      <c r="J215" s="114" t="s">
        <v>76</v>
      </c>
      <c r="K215" s="114" t="s">
        <v>9</v>
      </c>
      <c r="L215" s="108" t="s">
        <v>8</v>
      </c>
      <c r="M215" s="108" t="s">
        <v>8</v>
      </c>
      <c r="N215" s="108" t="s">
        <v>8</v>
      </c>
      <c r="O215" s="108" t="s">
        <v>8</v>
      </c>
      <c r="P215" s="225" t="s">
        <v>76</v>
      </c>
      <c r="Q215" s="244" t="s">
        <v>34</v>
      </c>
      <c r="R215" s="259" t="s">
        <v>299</v>
      </c>
      <c r="S215" s="265" t="s">
        <v>300</v>
      </c>
      <c r="T215" s="217">
        <v>0</v>
      </c>
      <c r="U215" s="149" t="s">
        <v>58</v>
      </c>
      <c r="V215" s="149" t="s">
        <v>256</v>
      </c>
      <c r="W215" s="150" t="str">
        <f t="shared" si="111"/>
        <v>&lt; 30 mn</v>
      </c>
      <c r="X215" s="151" t="s">
        <v>31</v>
      </c>
      <c r="Y215" s="229" t="s">
        <v>108</v>
      </c>
      <c r="Z215" s="152">
        <f t="shared" si="116"/>
        <v>0</v>
      </c>
      <c r="AA215" s="152">
        <f t="shared" si="117"/>
        <v>0</v>
      </c>
      <c r="AB215" s="152">
        <f t="shared" si="118"/>
        <v>0</v>
      </c>
      <c r="AC215" s="152">
        <f t="shared" si="119"/>
        <v>0</v>
      </c>
      <c r="AD215" s="152">
        <f t="shared" si="120"/>
        <v>0</v>
      </c>
      <c r="AE215" s="152">
        <f t="shared" si="121"/>
        <v>0</v>
      </c>
      <c r="AF215" s="152">
        <f t="shared" si="122"/>
        <v>0</v>
      </c>
      <c r="AG215" s="152">
        <f t="shared" si="123"/>
        <v>0</v>
      </c>
      <c r="AH215" s="152">
        <f t="shared" si="124"/>
        <v>0</v>
      </c>
      <c r="AI215" s="152">
        <f t="shared" si="125"/>
        <v>0</v>
      </c>
      <c r="AJ215" s="152">
        <f t="shared" si="126"/>
        <v>0</v>
      </c>
      <c r="AK215" s="152">
        <f t="shared" si="127"/>
        <v>0</v>
      </c>
      <c r="AL215" s="263">
        <f t="shared" si="72"/>
        <v>0</v>
      </c>
      <c r="AM215" s="263">
        <f t="shared" si="70"/>
        <v>0</v>
      </c>
      <c r="AN215" s="263">
        <f t="shared" si="73"/>
        <v>0</v>
      </c>
      <c r="AO215" s="251">
        <f t="shared" si="71"/>
        <v>0</v>
      </c>
      <c r="AP215" s="153">
        <f t="shared" si="129"/>
        <v>0</v>
      </c>
      <c r="AQ215" s="153" t="str">
        <f t="shared" si="130"/>
        <v>0</v>
      </c>
      <c r="AR215" s="153" t="str">
        <f t="shared" si="137"/>
        <v>0</v>
      </c>
      <c r="AS215" s="153" t="str">
        <f t="shared" si="138"/>
        <v>0</v>
      </c>
      <c r="AT215" s="247">
        <f t="shared" si="131"/>
        <v>1</v>
      </c>
      <c r="AU215" s="247" t="str">
        <f t="shared" si="132"/>
        <v>Faible</v>
      </c>
      <c r="AV215" s="346" t="str">
        <f t="shared" si="133"/>
        <v>NON</v>
      </c>
      <c r="AW215" s="234" t="str">
        <f>IF(CB215&lt;100,"RISQUE MINIME","RISQUE NON FAIBLE")</f>
        <v>RISQUE MINIME</v>
      </c>
      <c r="AX215" s="231" t="str">
        <f>IF(AO215=0,"NON","OUI")</f>
        <v>NON</v>
      </c>
      <c r="AY215" s="351"/>
      <c r="AZ215" s="352" t="s">
        <v>310</v>
      </c>
      <c r="BA215" s="237" t="str">
        <f>IF(AP215=0,"NON","OUI")</f>
        <v>NON</v>
      </c>
      <c r="BB215" s="351"/>
      <c r="BC215" s="351"/>
      <c r="BD215" s="352" t="s">
        <v>310</v>
      </c>
      <c r="BE215" s="237" t="str">
        <f>IF((AQ215+AR215)=3,"YEUX / INGESTION",IF(AQ215="2","YEUX",IF(AR215="1","INGESTION","NON")))</f>
        <v>NON</v>
      </c>
      <c r="BF215" s="351"/>
      <c r="BG215" s="354" t="s">
        <v>310</v>
      </c>
      <c r="BH215" s="154">
        <f>IF(ISNA(VLOOKUP(L215,CMRCLP,4,FALSE)),0,VLOOKUP(L215,CMRCLP,4))</f>
        <v>0</v>
      </c>
      <c r="BI215" s="154">
        <f>IF(ISNA(VLOOKUP(M215,CMRCLP,4,FALSE)),0,VLOOKUP(M215,CMRCLP,4))</f>
        <v>0</v>
      </c>
      <c r="BJ215" s="154">
        <f>IF(ISNA(VLOOKUP(N215,CMRCLP,4,FALSE)),0,VLOOKUP(N215,CMRCLP,4))</f>
        <v>0</v>
      </c>
      <c r="BK215" s="154">
        <f>IF(ISNA(VLOOKUP(O215,CMRCLP,4,FALSE)),0,VLOOKUP(O215,CMRCLP,4))</f>
        <v>0</v>
      </c>
      <c r="BL215" s="154">
        <f>IF(ISNA(VLOOKUP(L215,DANGERCLP,2,FALSE)),1,VLOOKUP(L215,DANGERCLP,2,FALSE))</f>
        <v>1</v>
      </c>
      <c r="BM215" s="154">
        <f>IF(ISNA(VLOOKUP(M215,DANGERCLP,2,FALSE)),1,VLOOKUP(M215,DANGERCLP,2,FALSE))</f>
        <v>1</v>
      </c>
      <c r="BN215" s="154">
        <f>IF(ISNA(VLOOKUP(N215,DANGERCLP,2,FALSE)),1,VLOOKUP(N215,DANGERCLP,2,FALSE))</f>
        <v>1</v>
      </c>
      <c r="BO215" s="154">
        <f>IF(ISNA(VLOOKUP(O215,DANGERCLP,2,FALSE)),1,VLOOKUP(O215,DANGERCLP,2,FALSE))</f>
        <v>1</v>
      </c>
      <c r="BP215" s="154">
        <f>IF(ISNA(VLOOKUP(P215,VLEPON,2)),1,VLOOKUP(P215,VLEPON,2))</f>
        <v>1</v>
      </c>
      <c r="BQ215" s="155">
        <f>T215/MAXA($T$8:$T$463)</f>
        <v>0</v>
      </c>
      <c r="BR215" s="156">
        <f t="shared" si="112"/>
        <v>11</v>
      </c>
      <c r="BS215" s="156">
        <f t="shared" si="113"/>
        <v>11</v>
      </c>
      <c r="BT215" s="157">
        <f t="shared" si="114"/>
        <v>1</v>
      </c>
      <c r="BU215" s="255">
        <f t="shared" si="128"/>
        <v>1</v>
      </c>
      <c r="BV215" s="252">
        <f>IF(ISNA(VLOOKUP((CONCATENATE(U215,V215)),Fréquencess,3,FALSE)),0,VLOOKUP((CONCATENATE(U215,V215)),Fréquencess,3,FALSE))</f>
        <v>1</v>
      </c>
      <c r="BW215" s="247">
        <f t="shared" si="115"/>
        <v>1</v>
      </c>
      <c r="BX215" s="247">
        <f t="shared" si="134"/>
        <v>1</v>
      </c>
      <c r="BY215" s="247">
        <f>IF(ISNA(VLOOKUP(Q215,score_volatilité,2,FALSE)),0,VLOOKUP(Q215,score_volatilité,2,FALSE))</f>
        <v>1</v>
      </c>
      <c r="BZ215" s="247">
        <f>IF(ISNA(VLOOKUP(X215,score_procédé,2,FALSE)),0,VLOOKUP(X215,score_procédé,2,FALSE))</f>
        <v>0.5</v>
      </c>
      <c r="CA215" s="247">
        <f>IF(ISNA(VLOOKUP(Y215,score_protection,2,FALSE)),0,VLOOKUP(Y215,score_protection,2,FALSE))</f>
        <v>1</v>
      </c>
      <c r="CB215" s="252">
        <f t="shared" si="135"/>
        <v>0.5</v>
      </c>
      <c r="CC215" s="154">
        <f>IF(ISNA(VLOOKUP(L215,DANGERARRETE,10,FALSE)),0,VLOOKUP(L215,DANGERARRETE,10,FALSE))</f>
        <v>0</v>
      </c>
      <c r="CD215" s="154">
        <f>IF(ISNA(VLOOKUP(M215,DANGERARRETE,10,FALSE)),0,VLOOKUP(M215,DANGERARRETE,10,FALSE))</f>
        <v>0</v>
      </c>
      <c r="CE215" s="154">
        <f>IF(ISNA(VLOOKUP(N215,DANGERARRETE,10,FALSE)),0,VLOOKUP(N215,DANGERARRETE,10,FALSE))</f>
        <v>0</v>
      </c>
      <c r="CF215" s="154">
        <f>IF(ISNA(VLOOKUP(O215,DANGERARRETE,10,FALSE)),0,VLOOKUP(O215,DANGERARRETE,10,FALSE))</f>
        <v>0</v>
      </c>
      <c r="CG215" s="154">
        <f t="shared" si="136"/>
        <v>0</v>
      </c>
      <c r="CH215" s="296" t="str">
        <f t="shared" si="139"/>
        <v>NON</v>
      </c>
    </row>
    <row r="216" spans="1:86" s="108" customFormat="1" ht="26.5" customHeight="1" x14ac:dyDescent="0.25">
      <c r="A216" s="77">
        <v>116</v>
      </c>
      <c r="B216" s="105"/>
      <c r="C216" s="105"/>
      <c r="D216" s="106"/>
      <c r="E216" s="106"/>
      <c r="F216" s="107"/>
      <c r="G216" s="114" t="s">
        <v>76</v>
      </c>
      <c r="H216" s="114" t="s">
        <v>76</v>
      </c>
      <c r="I216" s="114" t="s">
        <v>76</v>
      </c>
      <c r="J216" s="114" t="s">
        <v>76</v>
      </c>
      <c r="K216" s="114" t="s">
        <v>9</v>
      </c>
      <c r="L216" s="108" t="s">
        <v>8</v>
      </c>
      <c r="M216" s="108" t="s">
        <v>8</v>
      </c>
      <c r="N216" s="108" t="s">
        <v>8</v>
      </c>
      <c r="O216" s="108" t="s">
        <v>8</v>
      </c>
      <c r="P216" s="225" t="s">
        <v>76</v>
      </c>
      <c r="Q216" s="244" t="s">
        <v>34</v>
      </c>
      <c r="R216" s="259" t="s">
        <v>299</v>
      </c>
      <c r="S216" s="265" t="s">
        <v>300</v>
      </c>
      <c r="T216" s="217">
        <v>0</v>
      </c>
      <c r="U216" s="149" t="s">
        <v>58</v>
      </c>
      <c r="V216" s="149" t="s">
        <v>256</v>
      </c>
      <c r="W216" s="150" t="str">
        <f t="shared" si="111"/>
        <v>&lt; 30 mn</v>
      </c>
      <c r="X216" s="151" t="s">
        <v>31</v>
      </c>
      <c r="Y216" s="229" t="s">
        <v>108</v>
      </c>
      <c r="Z216" s="152">
        <f t="shared" si="116"/>
        <v>0</v>
      </c>
      <c r="AA216" s="152">
        <f t="shared" si="117"/>
        <v>0</v>
      </c>
      <c r="AB216" s="152">
        <f t="shared" si="118"/>
        <v>0</v>
      </c>
      <c r="AC216" s="152">
        <f t="shared" si="119"/>
        <v>0</v>
      </c>
      <c r="AD216" s="152">
        <f t="shared" si="120"/>
        <v>0</v>
      </c>
      <c r="AE216" s="152">
        <f t="shared" si="121"/>
        <v>0</v>
      </c>
      <c r="AF216" s="152">
        <f t="shared" si="122"/>
        <v>0</v>
      </c>
      <c r="AG216" s="152">
        <f t="shared" si="123"/>
        <v>0</v>
      </c>
      <c r="AH216" s="152">
        <f t="shared" si="124"/>
        <v>0</v>
      </c>
      <c r="AI216" s="152">
        <f t="shared" si="125"/>
        <v>0</v>
      </c>
      <c r="AJ216" s="152">
        <f t="shared" si="126"/>
        <v>0</v>
      </c>
      <c r="AK216" s="152">
        <f t="shared" si="127"/>
        <v>0</v>
      </c>
      <c r="AL216" s="263">
        <f t="shared" si="72"/>
        <v>0</v>
      </c>
      <c r="AM216" s="263">
        <f t="shared" si="70"/>
        <v>0</v>
      </c>
      <c r="AN216" s="263">
        <f t="shared" si="73"/>
        <v>0</v>
      </c>
      <c r="AO216" s="251">
        <f t="shared" si="71"/>
        <v>0</v>
      </c>
      <c r="AP216" s="153">
        <f t="shared" si="129"/>
        <v>0</v>
      </c>
      <c r="AQ216" s="153" t="str">
        <f t="shared" si="130"/>
        <v>0</v>
      </c>
      <c r="AR216" s="153" t="str">
        <f t="shared" si="137"/>
        <v>0</v>
      </c>
      <c r="AS216" s="153" t="str">
        <f t="shared" si="138"/>
        <v>0</v>
      </c>
      <c r="AT216" s="247">
        <f t="shared" si="131"/>
        <v>1</v>
      </c>
      <c r="AU216" s="247" t="str">
        <f t="shared" si="132"/>
        <v>Faible</v>
      </c>
      <c r="AV216" s="346" t="str">
        <f t="shared" si="133"/>
        <v>NON</v>
      </c>
      <c r="AW216" s="234" t="str">
        <f>IF(CB216&lt;100,"RISQUE MINIME","RISQUE NON FAIBLE")</f>
        <v>RISQUE MINIME</v>
      </c>
      <c r="AX216" s="231" t="str">
        <f>IF(AO216=0,"NON","OUI")</f>
        <v>NON</v>
      </c>
      <c r="AY216" s="351"/>
      <c r="AZ216" s="352" t="s">
        <v>310</v>
      </c>
      <c r="BA216" s="237" t="str">
        <f>IF(AP216=0,"NON","OUI")</f>
        <v>NON</v>
      </c>
      <c r="BB216" s="351"/>
      <c r="BC216" s="351"/>
      <c r="BD216" s="352" t="s">
        <v>310</v>
      </c>
      <c r="BE216" s="237" t="str">
        <f>IF((AQ216+AR216)=3,"YEUX / INGESTION",IF(AQ216="2","YEUX",IF(AR216="1","INGESTION","NON")))</f>
        <v>NON</v>
      </c>
      <c r="BF216" s="351"/>
      <c r="BG216" s="354" t="s">
        <v>310</v>
      </c>
      <c r="BH216" s="154">
        <f>IF(ISNA(VLOOKUP(L216,CMRCLP,4,FALSE)),0,VLOOKUP(L216,CMRCLP,4))</f>
        <v>0</v>
      </c>
      <c r="BI216" s="154">
        <f>IF(ISNA(VLOOKUP(M216,CMRCLP,4,FALSE)),0,VLOOKUP(M216,CMRCLP,4))</f>
        <v>0</v>
      </c>
      <c r="BJ216" s="154">
        <f>IF(ISNA(VLOOKUP(N216,CMRCLP,4,FALSE)),0,VLOOKUP(N216,CMRCLP,4))</f>
        <v>0</v>
      </c>
      <c r="BK216" s="154">
        <f>IF(ISNA(VLOOKUP(O216,CMRCLP,4,FALSE)),0,VLOOKUP(O216,CMRCLP,4))</f>
        <v>0</v>
      </c>
      <c r="BL216" s="154">
        <f>IF(ISNA(VLOOKUP(L216,DANGERCLP,2,FALSE)),1,VLOOKUP(L216,DANGERCLP,2,FALSE))</f>
        <v>1</v>
      </c>
      <c r="BM216" s="154">
        <f>IF(ISNA(VLOOKUP(M216,DANGERCLP,2,FALSE)),1,VLOOKUP(M216,DANGERCLP,2,FALSE))</f>
        <v>1</v>
      </c>
      <c r="BN216" s="154">
        <f>IF(ISNA(VLOOKUP(N216,DANGERCLP,2,FALSE)),1,VLOOKUP(N216,DANGERCLP,2,FALSE))</f>
        <v>1</v>
      </c>
      <c r="BO216" s="154">
        <f>IF(ISNA(VLOOKUP(O216,DANGERCLP,2,FALSE)),1,VLOOKUP(O216,DANGERCLP,2,FALSE))</f>
        <v>1</v>
      </c>
      <c r="BP216" s="154">
        <f>IF(ISNA(VLOOKUP(P216,VLEPON,2)),1,VLOOKUP(P216,VLEPON,2))</f>
        <v>1</v>
      </c>
      <c r="BQ216" s="155">
        <f>T216/MAXA($T$8:$T$463)</f>
        <v>0</v>
      </c>
      <c r="BR216" s="156">
        <f t="shared" si="112"/>
        <v>11</v>
      </c>
      <c r="BS216" s="156">
        <f t="shared" si="113"/>
        <v>11</v>
      </c>
      <c r="BT216" s="157">
        <f t="shared" si="114"/>
        <v>1</v>
      </c>
      <c r="BU216" s="255">
        <f t="shared" si="128"/>
        <v>1</v>
      </c>
      <c r="BV216" s="252">
        <f>IF(ISNA(VLOOKUP((CONCATENATE(U216,V216)),Fréquencess,3,FALSE)),0,VLOOKUP((CONCATENATE(U216,V216)),Fréquencess,3,FALSE))</f>
        <v>1</v>
      </c>
      <c r="BW216" s="247">
        <f t="shared" si="115"/>
        <v>1</v>
      </c>
      <c r="BX216" s="247">
        <f t="shared" si="134"/>
        <v>1</v>
      </c>
      <c r="BY216" s="247">
        <f>IF(ISNA(VLOOKUP(Q216,score_volatilité,2,FALSE)),0,VLOOKUP(Q216,score_volatilité,2,FALSE))</f>
        <v>1</v>
      </c>
      <c r="BZ216" s="247">
        <f>IF(ISNA(VLOOKUP(X216,score_procédé,2,FALSE)),0,VLOOKUP(X216,score_procédé,2,FALSE))</f>
        <v>0.5</v>
      </c>
      <c r="CA216" s="247">
        <f>IF(ISNA(VLOOKUP(Y216,score_protection,2,FALSE)),0,VLOOKUP(Y216,score_protection,2,FALSE))</f>
        <v>1</v>
      </c>
      <c r="CB216" s="252">
        <f t="shared" si="135"/>
        <v>0.5</v>
      </c>
      <c r="CC216" s="154">
        <f>IF(ISNA(VLOOKUP(L216,DANGERARRETE,10,FALSE)),0,VLOOKUP(L216,DANGERARRETE,10,FALSE))</f>
        <v>0</v>
      </c>
      <c r="CD216" s="154">
        <f>IF(ISNA(VLOOKUP(M216,DANGERARRETE,10,FALSE)),0,VLOOKUP(M216,DANGERARRETE,10,FALSE))</f>
        <v>0</v>
      </c>
      <c r="CE216" s="154">
        <f>IF(ISNA(VLOOKUP(N216,DANGERARRETE,10,FALSE)),0,VLOOKUP(N216,DANGERARRETE,10,FALSE))</f>
        <v>0</v>
      </c>
      <c r="CF216" s="154">
        <f>IF(ISNA(VLOOKUP(O216,DANGERARRETE,10,FALSE)),0,VLOOKUP(O216,DANGERARRETE,10,FALSE))</f>
        <v>0</v>
      </c>
      <c r="CG216" s="154">
        <f t="shared" si="136"/>
        <v>0</v>
      </c>
      <c r="CH216" s="296" t="str">
        <f t="shared" si="139"/>
        <v>NON</v>
      </c>
    </row>
    <row r="217" spans="1:86" s="108" customFormat="1" ht="26.5" customHeight="1" x14ac:dyDescent="0.25">
      <c r="A217" s="77">
        <v>116</v>
      </c>
      <c r="B217" s="105"/>
      <c r="C217" s="105"/>
      <c r="D217" s="106"/>
      <c r="E217" s="106"/>
      <c r="F217" s="107"/>
      <c r="G217" s="114" t="s">
        <v>76</v>
      </c>
      <c r="H217" s="114" t="s">
        <v>76</v>
      </c>
      <c r="I217" s="114" t="s">
        <v>76</v>
      </c>
      <c r="J217" s="114" t="s">
        <v>76</v>
      </c>
      <c r="K217" s="114" t="s">
        <v>9</v>
      </c>
      <c r="L217" s="108" t="s">
        <v>8</v>
      </c>
      <c r="M217" s="108" t="s">
        <v>8</v>
      </c>
      <c r="N217" s="108" t="s">
        <v>8</v>
      </c>
      <c r="O217" s="108" t="s">
        <v>8</v>
      </c>
      <c r="P217" s="225" t="s">
        <v>76</v>
      </c>
      <c r="Q217" s="244" t="s">
        <v>34</v>
      </c>
      <c r="R217" s="259" t="s">
        <v>299</v>
      </c>
      <c r="S217" s="265" t="s">
        <v>300</v>
      </c>
      <c r="T217" s="217">
        <v>0</v>
      </c>
      <c r="U217" s="149" t="s">
        <v>58</v>
      </c>
      <c r="V217" s="149" t="s">
        <v>256</v>
      </c>
      <c r="W217" s="150" t="str">
        <f t="shared" si="111"/>
        <v>&lt; 30 mn</v>
      </c>
      <c r="X217" s="151" t="s">
        <v>31</v>
      </c>
      <c r="Y217" s="229" t="s">
        <v>108</v>
      </c>
      <c r="Z217" s="152">
        <f t="shared" si="116"/>
        <v>0</v>
      </c>
      <c r="AA217" s="152">
        <f t="shared" si="117"/>
        <v>0</v>
      </c>
      <c r="AB217" s="152">
        <f t="shared" si="118"/>
        <v>0</v>
      </c>
      <c r="AC217" s="152">
        <f t="shared" si="119"/>
        <v>0</v>
      </c>
      <c r="AD217" s="152">
        <f t="shared" si="120"/>
        <v>0</v>
      </c>
      <c r="AE217" s="152">
        <f t="shared" si="121"/>
        <v>0</v>
      </c>
      <c r="AF217" s="152">
        <f t="shared" si="122"/>
        <v>0</v>
      </c>
      <c r="AG217" s="152">
        <f t="shared" si="123"/>
        <v>0</v>
      </c>
      <c r="AH217" s="152">
        <f t="shared" si="124"/>
        <v>0</v>
      </c>
      <c r="AI217" s="152">
        <f t="shared" si="125"/>
        <v>0</v>
      </c>
      <c r="AJ217" s="152">
        <f t="shared" si="126"/>
        <v>0</v>
      </c>
      <c r="AK217" s="152">
        <f t="shared" si="127"/>
        <v>0</v>
      </c>
      <c r="AL217" s="263">
        <f t="shared" si="72"/>
        <v>0</v>
      </c>
      <c r="AM217" s="263">
        <f t="shared" ref="AM217:AM280" si="140">IF(R217&lt;50,1,0)</f>
        <v>0</v>
      </c>
      <c r="AN217" s="263">
        <f t="shared" si="73"/>
        <v>0</v>
      </c>
      <c r="AO217" s="251">
        <f t="shared" ref="AO217:AO280" si="141">SUM(Z217,AC217,AF217,AI217,AL217:AN217)</f>
        <v>0</v>
      </c>
      <c r="AP217" s="153">
        <f t="shared" si="129"/>
        <v>0</v>
      </c>
      <c r="AQ217" s="153" t="str">
        <f t="shared" si="130"/>
        <v>0</v>
      </c>
      <c r="AR217" s="153" t="str">
        <f t="shared" si="137"/>
        <v>0</v>
      </c>
      <c r="AS217" s="153" t="str">
        <f t="shared" si="138"/>
        <v>0</v>
      </c>
      <c r="AT217" s="247">
        <f t="shared" si="131"/>
        <v>1</v>
      </c>
      <c r="AU217" s="247" t="str">
        <f t="shared" si="132"/>
        <v>Faible</v>
      </c>
      <c r="AV217" s="346" t="str">
        <f t="shared" si="133"/>
        <v>NON</v>
      </c>
      <c r="AW217" s="234" t="str">
        <f>IF(CB217&lt;100,"RISQUE MINIME","RISQUE NON FAIBLE")</f>
        <v>RISQUE MINIME</v>
      </c>
      <c r="AX217" s="231" t="str">
        <f>IF(AO217=0,"NON","OUI")</f>
        <v>NON</v>
      </c>
      <c r="AY217" s="351"/>
      <c r="AZ217" s="352" t="s">
        <v>310</v>
      </c>
      <c r="BA217" s="237" t="str">
        <f>IF(AP217=0,"NON","OUI")</f>
        <v>NON</v>
      </c>
      <c r="BB217" s="351"/>
      <c r="BC217" s="351"/>
      <c r="BD217" s="352" t="s">
        <v>310</v>
      </c>
      <c r="BE217" s="237" t="str">
        <f>IF((AQ217+AR217)=3,"YEUX / INGESTION",IF(AQ217="2","YEUX",IF(AR217="1","INGESTION","NON")))</f>
        <v>NON</v>
      </c>
      <c r="BF217" s="351"/>
      <c r="BG217" s="354" t="s">
        <v>310</v>
      </c>
      <c r="BH217" s="154">
        <f>IF(ISNA(VLOOKUP(L217,CMRCLP,4,FALSE)),0,VLOOKUP(L217,CMRCLP,4))</f>
        <v>0</v>
      </c>
      <c r="BI217" s="154">
        <f>IF(ISNA(VLOOKUP(M217,CMRCLP,4,FALSE)),0,VLOOKUP(M217,CMRCLP,4))</f>
        <v>0</v>
      </c>
      <c r="BJ217" s="154">
        <f>IF(ISNA(VLOOKUP(N217,CMRCLP,4,FALSE)),0,VLOOKUP(N217,CMRCLP,4))</f>
        <v>0</v>
      </c>
      <c r="BK217" s="154">
        <f>IF(ISNA(VLOOKUP(O217,CMRCLP,4,FALSE)),0,VLOOKUP(O217,CMRCLP,4))</f>
        <v>0</v>
      </c>
      <c r="BL217" s="154">
        <f>IF(ISNA(VLOOKUP(L217,DANGERCLP,2,FALSE)),1,VLOOKUP(L217,DANGERCLP,2,FALSE))</f>
        <v>1</v>
      </c>
      <c r="BM217" s="154">
        <f>IF(ISNA(VLOOKUP(M217,DANGERCLP,2,FALSE)),1,VLOOKUP(M217,DANGERCLP,2,FALSE))</f>
        <v>1</v>
      </c>
      <c r="BN217" s="154">
        <f>IF(ISNA(VLOOKUP(N217,DANGERCLP,2,FALSE)),1,VLOOKUP(N217,DANGERCLP,2,FALSE))</f>
        <v>1</v>
      </c>
      <c r="BO217" s="154">
        <f>IF(ISNA(VLOOKUP(O217,DANGERCLP,2,FALSE)),1,VLOOKUP(O217,DANGERCLP,2,FALSE))</f>
        <v>1</v>
      </c>
      <c r="BP217" s="154">
        <f>IF(ISNA(VLOOKUP(P217,VLEPON,2)),1,VLOOKUP(P217,VLEPON,2))</f>
        <v>1</v>
      </c>
      <c r="BQ217" s="155">
        <f>T217/MAXA($T$8:$T$463)</f>
        <v>0</v>
      </c>
      <c r="BR217" s="156">
        <f t="shared" si="112"/>
        <v>11</v>
      </c>
      <c r="BS217" s="156">
        <f t="shared" si="113"/>
        <v>11</v>
      </c>
      <c r="BT217" s="157">
        <f t="shared" si="114"/>
        <v>1</v>
      </c>
      <c r="BU217" s="255">
        <f t="shared" si="128"/>
        <v>1</v>
      </c>
      <c r="BV217" s="252">
        <f>IF(ISNA(VLOOKUP((CONCATENATE(U217,V217)),Fréquencess,3,FALSE)),0,VLOOKUP((CONCATENATE(U217,V217)),Fréquencess,3,FALSE))</f>
        <v>1</v>
      </c>
      <c r="BW217" s="247">
        <f t="shared" si="115"/>
        <v>1</v>
      </c>
      <c r="BX217" s="247">
        <f t="shared" si="134"/>
        <v>1</v>
      </c>
      <c r="BY217" s="247">
        <f>IF(ISNA(VLOOKUP(Q217,score_volatilité,2,FALSE)),0,VLOOKUP(Q217,score_volatilité,2,FALSE))</f>
        <v>1</v>
      </c>
      <c r="BZ217" s="247">
        <f>IF(ISNA(VLOOKUP(X217,score_procédé,2,FALSE)),0,VLOOKUP(X217,score_procédé,2,FALSE))</f>
        <v>0.5</v>
      </c>
      <c r="CA217" s="247">
        <f>IF(ISNA(VLOOKUP(Y217,score_protection,2,FALSE)),0,VLOOKUP(Y217,score_protection,2,FALSE))</f>
        <v>1</v>
      </c>
      <c r="CB217" s="252">
        <f t="shared" si="135"/>
        <v>0.5</v>
      </c>
      <c r="CC217" s="154">
        <f>IF(ISNA(VLOOKUP(L217,DANGERARRETE,10,FALSE)),0,VLOOKUP(L217,DANGERARRETE,10,FALSE))</f>
        <v>0</v>
      </c>
      <c r="CD217" s="154">
        <f>IF(ISNA(VLOOKUP(M217,DANGERARRETE,10,FALSE)),0,VLOOKUP(M217,DANGERARRETE,10,FALSE))</f>
        <v>0</v>
      </c>
      <c r="CE217" s="154">
        <f>IF(ISNA(VLOOKUP(N217,DANGERARRETE,10,FALSE)),0,VLOOKUP(N217,DANGERARRETE,10,FALSE))</f>
        <v>0</v>
      </c>
      <c r="CF217" s="154">
        <f>IF(ISNA(VLOOKUP(O217,DANGERARRETE,10,FALSE)),0,VLOOKUP(O217,DANGERARRETE,10,FALSE))</f>
        <v>0</v>
      </c>
      <c r="CG217" s="154">
        <f t="shared" si="136"/>
        <v>0</v>
      </c>
      <c r="CH217" s="296" t="str">
        <f t="shared" si="139"/>
        <v>NON</v>
      </c>
    </row>
    <row r="218" spans="1:86" s="108" customFormat="1" ht="26.5" customHeight="1" x14ac:dyDescent="0.25">
      <c r="A218" s="77">
        <v>116</v>
      </c>
      <c r="B218" s="105"/>
      <c r="C218" s="105"/>
      <c r="D218" s="106"/>
      <c r="E218" s="106"/>
      <c r="F218" s="107"/>
      <c r="G218" s="114" t="s">
        <v>76</v>
      </c>
      <c r="H218" s="114" t="s">
        <v>76</v>
      </c>
      <c r="I218" s="114" t="s">
        <v>76</v>
      </c>
      <c r="J218" s="114" t="s">
        <v>76</v>
      </c>
      <c r="K218" s="114" t="s">
        <v>9</v>
      </c>
      <c r="L218" s="108" t="s">
        <v>8</v>
      </c>
      <c r="M218" s="108" t="s">
        <v>8</v>
      </c>
      <c r="N218" s="108" t="s">
        <v>8</v>
      </c>
      <c r="O218" s="108" t="s">
        <v>8</v>
      </c>
      <c r="P218" s="225" t="s">
        <v>76</v>
      </c>
      <c r="Q218" s="244" t="s">
        <v>34</v>
      </c>
      <c r="R218" s="259" t="s">
        <v>299</v>
      </c>
      <c r="S218" s="265" t="s">
        <v>300</v>
      </c>
      <c r="T218" s="217">
        <v>0</v>
      </c>
      <c r="U218" s="149" t="s">
        <v>58</v>
      </c>
      <c r="V218" s="149" t="s">
        <v>256</v>
      </c>
      <c r="W218" s="150" t="str">
        <f t="shared" si="111"/>
        <v>&lt; 30 mn</v>
      </c>
      <c r="X218" s="151" t="s">
        <v>31</v>
      </c>
      <c r="Y218" s="229" t="s">
        <v>108</v>
      </c>
      <c r="Z218" s="152">
        <f t="shared" si="116"/>
        <v>0</v>
      </c>
      <c r="AA218" s="152">
        <f t="shared" si="117"/>
        <v>0</v>
      </c>
      <c r="AB218" s="152">
        <f t="shared" si="118"/>
        <v>0</v>
      </c>
      <c r="AC218" s="152">
        <f t="shared" si="119"/>
        <v>0</v>
      </c>
      <c r="AD218" s="152">
        <f t="shared" si="120"/>
        <v>0</v>
      </c>
      <c r="AE218" s="152">
        <f t="shared" si="121"/>
        <v>0</v>
      </c>
      <c r="AF218" s="152">
        <f t="shared" si="122"/>
        <v>0</v>
      </c>
      <c r="AG218" s="152">
        <f t="shared" si="123"/>
        <v>0</v>
      </c>
      <c r="AH218" s="152">
        <f t="shared" si="124"/>
        <v>0</v>
      </c>
      <c r="AI218" s="152">
        <f t="shared" si="125"/>
        <v>0</v>
      </c>
      <c r="AJ218" s="152">
        <f t="shared" si="126"/>
        <v>0</v>
      </c>
      <c r="AK218" s="152">
        <f t="shared" si="127"/>
        <v>0</v>
      </c>
      <c r="AL218" s="263">
        <f t="shared" si="72"/>
        <v>0</v>
      </c>
      <c r="AM218" s="263">
        <f t="shared" si="140"/>
        <v>0</v>
      </c>
      <c r="AN218" s="263">
        <f t="shared" si="73"/>
        <v>0</v>
      </c>
      <c r="AO218" s="251">
        <f t="shared" si="141"/>
        <v>0</v>
      </c>
      <c r="AP218" s="153">
        <f t="shared" si="129"/>
        <v>0</v>
      </c>
      <c r="AQ218" s="153" t="str">
        <f t="shared" si="130"/>
        <v>0</v>
      </c>
      <c r="AR218" s="153" t="str">
        <f t="shared" si="137"/>
        <v>0</v>
      </c>
      <c r="AS218" s="153" t="str">
        <f t="shared" si="138"/>
        <v>0</v>
      </c>
      <c r="AT218" s="247">
        <f t="shared" si="131"/>
        <v>1</v>
      </c>
      <c r="AU218" s="247" t="str">
        <f t="shared" si="132"/>
        <v>Faible</v>
      </c>
      <c r="AV218" s="346" t="str">
        <f t="shared" si="133"/>
        <v>NON</v>
      </c>
      <c r="AW218" s="234" t="str">
        <f>IF(CB218&lt;100,"RISQUE MINIME","RISQUE NON FAIBLE")</f>
        <v>RISQUE MINIME</v>
      </c>
      <c r="AX218" s="231" t="str">
        <f>IF(AO218=0,"NON","OUI")</f>
        <v>NON</v>
      </c>
      <c r="AY218" s="351"/>
      <c r="AZ218" s="352" t="s">
        <v>310</v>
      </c>
      <c r="BA218" s="237" t="str">
        <f>IF(AP218=0,"NON","OUI")</f>
        <v>NON</v>
      </c>
      <c r="BB218" s="351"/>
      <c r="BC218" s="351"/>
      <c r="BD218" s="352" t="s">
        <v>310</v>
      </c>
      <c r="BE218" s="237" t="str">
        <f>IF((AQ218+AR218)=3,"YEUX / INGESTION",IF(AQ218="2","YEUX",IF(AR218="1","INGESTION","NON")))</f>
        <v>NON</v>
      </c>
      <c r="BF218" s="351"/>
      <c r="BG218" s="354" t="s">
        <v>310</v>
      </c>
      <c r="BH218" s="154">
        <f>IF(ISNA(VLOOKUP(L218,CMRCLP,4,FALSE)),0,VLOOKUP(L218,CMRCLP,4))</f>
        <v>0</v>
      </c>
      <c r="BI218" s="154">
        <f>IF(ISNA(VLOOKUP(M218,CMRCLP,4,FALSE)),0,VLOOKUP(M218,CMRCLP,4))</f>
        <v>0</v>
      </c>
      <c r="BJ218" s="154">
        <f>IF(ISNA(VLOOKUP(N218,CMRCLP,4,FALSE)),0,VLOOKUP(N218,CMRCLP,4))</f>
        <v>0</v>
      </c>
      <c r="BK218" s="154">
        <f>IF(ISNA(VLOOKUP(O218,CMRCLP,4,FALSE)),0,VLOOKUP(O218,CMRCLP,4))</f>
        <v>0</v>
      </c>
      <c r="BL218" s="154">
        <f>IF(ISNA(VLOOKUP(L218,DANGERCLP,2,FALSE)),1,VLOOKUP(L218,DANGERCLP,2,FALSE))</f>
        <v>1</v>
      </c>
      <c r="BM218" s="154">
        <f>IF(ISNA(VLOOKUP(M218,DANGERCLP,2,FALSE)),1,VLOOKUP(M218,DANGERCLP,2,FALSE))</f>
        <v>1</v>
      </c>
      <c r="BN218" s="154">
        <f>IF(ISNA(VLOOKUP(N218,DANGERCLP,2,FALSE)),1,VLOOKUP(N218,DANGERCLP,2,FALSE))</f>
        <v>1</v>
      </c>
      <c r="BO218" s="154">
        <f>IF(ISNA(VLOOKUP(O218,DANGERCLP,2,FALSE)),1,VLOOKUP(O218,DANGERCLP,2,FALSE))</f>
        <v>1</v>
      </c>
      <c r="BP218" s="154">
        <f>IF(ISNA(VLOOKUP(P218,VLEPON,2)),1,VLOOKUP(P218,VLEPON,2))</f>
        <v>1</v>
      </c>
      <c r="BQ218" s="155">
        <f>T218/MAXA($T$8:$T$463)</f>
        <v>0</v>
      </c>
      <c r="BR218" s="156">
        <f t="shared" si="112"/>
        <v>11</v>
      </c>
      <c r="BS218" s="156">
        <f t="shared" si="113"/>
        <v>11</v>
      </c>
      <c r="BT218" s="157">
        <f t="shared" si="114"/>
        <v>1</v>
      </c>
      <c r="BU218" s="255">
        <f t="shared" si="128"/>
        <v>1</v>
      </c>
      <c r="BV218" s="252">
        <f>IF(ISNA(VLOOKUP((CONCATENATE(U218,V218)),Fréquencess,3,FALSE)),0,VLOOKUP((CONCATENATE(U218,V218)),Fréquencess,3,FALSE))</f>
        <v>1</v>
      </c>
      <c r="BW218" s="247">
        <f t="shared" si="115"/>
        <v>1</v>
      </c>
      <c r="BX218" s="247">
        <f t="shared" si="134"/>
        <v>1</v>
      </c>
      <c r="BY218" s="247">
        <f>IF(ISNA(VLOOKUP(Q218,score_volatilité,2,FALSE)),0,VLOOKUP(Q218,score_volatilité,2,FALSE))</f>
        <v>1</v>
      </c>
      <c r="BZ218" s="247">
        <f>IF(ISNA(VLOOKUP(X218,score_procédé,2,FALSE)),0,VLOOKUP(X218,score_procédé,2,FALSE))</f>
        <v>0.5</v>
      </c>
      <c r="CA218" s="247">
        <f>IF(ISNA(VLOOKUP(Y218,score_protection,2,FALSE)),0,VLOOKUP(Y218,score_protection,2,FALSE))</f>
        <v>1</v>
      </c>
      <c r="CB218" s="252">
        <f t="shared" si="135"/>
        <v>0.5</v>
      </c>
      <c r="CC218" s="154">
        <f>IF(ISNA(VLOOKUP(L218,DANGERARRETE,10,FALSE)),0,VLOOKUP(L218,DANGERARRETE,10,FALSE))</f>
        <v>0</v>
      </c>
      <c r="CD218" s="154">
        <f>IF(ISNA(VLOOKUP(M218,DANGERARRETE,10,FALSE)),0,VLOOKUP(M218,DANGERARRETE,10,FALSE))</f>
        <v>0</v>
      </c>
      <c r="CE218" s="154">
        <f>IF(ISNA(VLOOKUP(N218,DANGERARRETE,10,FALSE)),0,VLOOKUP(N218,DANGERARRETE,10,FALSE))</f>
        <v>0</v>
      </c>
      <c r="CF218" s="154">
        <f>IF(ISNA(VLOOKUP(O218,DANGERARRETE,10,FALSE)),0,VLOOKUP(O218,DANGERARRETE,10,FALSE))</f>
        <v>0</v>
      </c>
      <c r="CG218" s="154">
        <f t="shared" si="136"/>
        <v>0</v>
      </c>
      <c r="CH218" s="296" t="str">
        <f t="shared" si="139"/>
        <v>NON</v>
      </c>
    </row>
    <row r="219" spans="1:86" s="108" customFormat="1" ht="26.5" customHeight="1" x14ac:dyDescent="0.25">
      <c r="A219" s="77">
        <v>116</v>
      </c>
      <c r="B219" s="105"/>
      <c r="C219" s="105"/>
      <c r="D219" s="106"/>
      <c r="E219" s="106"/>
      <c r="F219" s="107"/>
      <c r="G219" s="114" t="s">
        <v>76</v>
      </c>
      <c r="H219" s="114" t="s">
        <v>76</v>
      </c>
      <c r="I219" s="114" t="s">
        <v>76</v>
      </c>
      <c r="J219" s="114" t="s">
        <v>76</v>
      </c>
      <c r="K219" s="114" t="s">
        <v>9</v>
      </c>
      <c r="L219" s="108" t="s">
        <v>8</v>
      </c>
      <c r="M219" s="108" t="s">
        <v>8</v>
      </c>
      <c r="N219" s="108" t="s">
        <v>8</v>
      </c>
      <c r="O219" s="108" t="s">
        <v>8</v>
      </c>
      <c r="P219" s="225" t="s">
        <v>76</v>
      </c>
      <c r="Q219" s="244" t="s">
        <v>34</v>
      </c>
      <c r="R219" s="259" t="s">
        <v>299</v>
      </c>
      <c r="S219" s="265" t="s">
        <v>300</v>
      </c>
      <c r="T219" s="217">
        <v>0</v>
      </c>
      <c r="U219" s="149" t="s">
        <v>58</v>
      </c>
      <c r="V219" s="149" t="s">
        <v>256</v>
      </c>
      <c r="W219" s="150" t="str">
        <f t="shared" si="111"/>
        <v>&lt; 30 mn</v>
      </c>
      <c r="X219" s="151" t="s">
        <v>31</v>
      </c>
      <c r="Y219" s="229" t="s">
        <v>108</v>
      </c>
      <c r="Z219" s="152">
        <f t="shared" si="116"/>
        <v>0</v>
      </c>
      <c r="AA219" s="152">
        <f t="shared" si="117"/>
        <v>0</v>
      </c>
      <c r="AB219" s="152">
        <f t="shared" si="118"/>
        <v>0</v>
      </c>
      <c r="AC219" s="152">
        <f t="shared" si="119"/>
        <v>0</v>
      </c>
      <c r="AD219" s="152">
        <f t="shared" si="120"/>
        <v>0</v>
      </c>
      <c r="AE219" s="152">
        <f t="shared" si="121"/>
        <v>0</v>
      </c>
      <c r="AF219" s="152">
        <f t="shared" si="122"/>
        <v>0</v>
      </c>
      <c r="AG219" s="152">
        <f t="shared" si="123"/>
        <v>0</v>
      </c>
      <c r="AH219" s="152">
        <f t="shared" si="124"/>
        <v>0</v>
      </c>
      <c r="AI219" s="152">
        <f t="shared" si="125"/>
        <v>0</v>
      </c>
      <c r="AJ219" s="152">
        <f t="shared" si="126"/>
        <v>0</v>
      </c>
      <c r="AK219" s="152">
        <f t="shared" si="127"/>
        <v>0</v>
      </c>
      <c r="AL219" s="263">
        <f t="shared" si="72"/>
        <v>0</v>
      </c>
      <c r="AM219" s="263">
        <f t="shared" si="140"/>
        <v>0</v>
      </c>
      <c r="AN219" s="263">
        <f t="shared" si="73"/>
        <v>0</v>
      </c>
      <c r="AO219" s="251">
        <f t="shared" si="141"/>
        <v>0</v>
      </c>
      <c r="AP219" s="153">
        <f t="shared" si="129"/>
        <v>0</v>
      </c>
      <c r="AQ219" s="153" t="str">
        <f t="shared" si="130"/>
        <v>0</v>
      </c>
      <c r="AR219" s="153" t="str">
        <f t="shared" si="137"/>
        <v>0</v>
      </c>
      <c r="AS219" s="153" t="str">
        <f t="shared" si="138"/>
        <v>0</v>
      </c>
      <c r="AT219" s="247">
        <f t="shared" si="131"/>
        <v>1</v>
      </c>
      <c r="AU219" s="247" t="str">
        <f t="shared" si="132"/>
        <v>Faible</v>
      </c>
      <c r="AV219" s="346" t="str">
        <f t="shared" si="133"/>
        <v>NON</v>
      </c>
      <c r="AW219" s="234" t="str">
        <f>IF(CB219&lt;100,"RISQUE MINIME","RISQUE NON FAIBLE")</f>
        <v>RISQUE MINIME</v>
      </c>
      <c r="AX219" s="231" t="str">
        <f>IF(AO219=0,"NON","OUI")</f>
        <v>NON</v>
      </c>
      <c r="AY219" s="351"/>
      <c r="AZ219" s="352" t="s">
        <v>310</v>
      </c>
      <c r="BA219" s="237" t="str">
        <f>IF(AP219=0,"NON","OUI")</f>
        <v>NON</v>
      </c>
      <c r="BB219" s="351"/>
      <c r="BC219" s="351"/>
      <c r="BD219" s="352" t="s">
        <v>310</v>
      </c>
      <c r="BE219" s="237" t="str">
        <f>IF((AQ219+AR219)=3,"YEUX / INGESTION",IF(AQ219="2","YEUX",IF(AR219="1","INGESTION","NON")))</f>
        <v>NON</v>
      </c>
      <c r="BF219" s="351"/>
      <c r="BG219" s="354" t="s">
        <v>310</v>
      </c>
      <c r="BH219" s="154">
        <f>IF(ISNA(VLOOKUP(L219,CMRCLP,4,FALSE)),0,VLOOKUP(L219,CMRCLP,4))</f>
        <v>0</v>
      </c>
      <c r="BI219" s="154">
        <f>IF(ISNA(VLOOKUP(M219,CMRCLP,4,FALSE)),0,VLOOKUP(M219,CMRCLP,4))</f>
        <v>0</v>
      </c>
      <c r="BJ219" s="154">
        <f>IF(ISNA(VLOOKUP(N219,CMRCLP,4,FALSE)),0,VLOOKUP(N219,CMRCLP,4))</f>
        <v>0</v>
      </c>
      <c r="BK219" s="154">
        <f>IF(ISNA(VLOOKUP(O219,CMRCLP,4,FALSE)),0,VLOOKUP(O219,CMRCLP,4))</f>
        <v>0</v>
      </c>
      <c r="BL219" s="154">
        <f>IF(ISNA(VLOOKUP(L219,DANGERCLP,2,FALSE)),1,VLOOKUP(L219,DANGERCLP,2,FALSE))</f>
        <v>1</v>
      </c>
      <c r="BM219" s="154">
        <f>IF(ISNA(VLOOKUP(M219,DANGERCLP,2,FALSE)),1,VLOOKUP(M219,DANGERCLP,2,FALSE))</f>
        <v>1</v>
      </c>
      <c r="BN219" s="154">
        <f>IF(ISNA(VLOOKUP(N219,DANGERCLP,2,FALSE)),1,VLOOKUP(N219,DANGERCLP,2,FALSE))</f>
        <v>1</v>
      </c>
      <c r="BO219" s="154">
        <f>IF(ISNA(VLOOKUP(O219,DANGERCLP,2,FALSE)),1,VLOOKUP(O219,DANGERCLP,2,FALSE))</f>
        <v>1</v>
      </c>
      <c r="BP219" s="154">
        <f>IF(ISNA(VLOOKUP(P219,VLEPON,2)),1,VLOOKUP(P219,VLEPON,2))</f>
        <v>1</v>
      </c>
      <c r="BQ219" s="155">
        <f>T219/MAXA($T$8:$T$463)</f>
        <v>0</v>
      </c>
      <c r="BR219" s="156">
        <f t="shared" si="112"/>
        <v>11</v>
      </c>
      <c r="BS219" s="156">
        <f t="shared" si="113"/>
        <v>11</v>
      </c>
      <c r="BT219" s="157">
        <f t="shared" si="114"/>
        <v>1</v>
      </c>
      <c r="BU219" s="255">
        <f t="shared" si="128"/>
        <v>1</v>
      </c>
      <c r="BV219" s="252">
        <f>IF(ISNA(VLOOKUP((CONCATENATE(U219,V219)),Fréquencess,3,FALSE)),0,VLOOKUP((CONCATENATE(U219,V219)),Fréquencess,3,FALSE))</f>
        <v>1</v>
      </c>
      <c r="BW219" s="247">
        <f t="shared" si="115"/>
        <v>1</v>
      </c>
      <c r="BX219" s="247">
        <f t="shared" si="134"/>
        <v>1</v>
      </c>
      <c r="BY219" s="247">
        <f>IF(ISNA(VLOOKUP(Q219,score_volatilité,2,FALSE)),0,VLOOKUP(Q219,score_volatilité,2,FALSE))</f>
        <v>1</v>
      </c>
      <c r="BZ219" s="247">
        <f>IF(ISNA(VLOOKUP(X219,score_procédé,2,FALSE)),0,VLOOKUP(X219,score_procédé,2,FALSE))</f>
        <v>0.5</v>
      </c>
      <c r="CA219" s="247">
        <f>IF(ISNA(VLOOKUP(Y219,score_protection,2,FALSE)),0,VLOOKUP(Y219,score_protection,2,FALSE))</f>
        <v>1</v>
      </c>
      <c r="CB219" s="252">
        <f t="shared" si="135"/>
        <v>0.5</v>
      </c>
      <c r="CC219" s="154">
        <f>IF(ISNA(VLOOKUP(L219,DANGERARRETE,10,FALSE)),0,VLOOKUP(L219,DANGERARRETE,10,FALSE))</f>
        <v>0</v>
      </c>
      <c r="CD219" s="154">
        <f>IF(ISNA(VLOOKUP(M219,DANGERARRETE,10,FALSE)),0,VLOOKUP(M219,DANGERARRETE,10,FALSE))</f>
        <v>0</v>
      </c>
      <c r="CE219" s="154">
        <f>IF(ISNA(VLOOKUP(N219,DANGERARRETE,10,FALSE)),0,VLOOKUP(N219,DANGERARRETE,10,FALSE))</f>
        <v>0</v>
      </c>
      <c r="CF219" s="154">
        <f>IF(ISNA(VLOOKUP(O219,DANGERARRETE,10,FALSE)),0,VLOOKUP(O219,DANGERARRETE,10,FALSE))</f>
        <v>0</v>
      </c>
      <c r="CG219" s="154">
        <f t="shared" si="136"/>
        <v>0</v>
      </c>
      <c r="CH219" s="296" t="str">
        <f t="shared" si="139"/>
        <v>NON</v>
      </c>
    </row>
    <row r="220" spans="1:86" s="108" customFormat="1" ht="26.5" customHeight="1" x14ac:dyDescent="0.25">
      <c r="A220" s="77">
        <v>116</v>
      </c>
      <c r="B220" s="105"/>
      <c r="C220" s="105"/>
      <c r="D220" s="106"/>
      <c r="E220" s="106"/>
      <c r="F220" s="107"/>
      <c r="G220" s="114" t="s">
        <v>76</v>
      </c>
      <c r="H220" s="114" t="s">
        <v>76</v>
      </c>
      <c r="I220" s="114" t="s">
        <v>76</v>
      </c>
      <c r="J220" s="114" t="s">
        <v>76</v>
      </c>
      <c r="K220" s="114" t="s">
        <v>9</v>
      </c>
      <c r="L220" s="108" t="s">
        <v>8</v>
      </c>
      <c r="M220" s="108" t="s">
        <v>8</v>
      </c>
      <c r="N220" s="108" t="s">
        <v>8</v>
      </c>
      <c r="O220" s="108" t="s">
        <v>8</v>
      </c>
      <c r="P220" s="225" t="s">
        <v>76</v>
      </c>
      <c r="Q220" s="244" t="s">
        <v>34</v>
      </c>
      <c r="R220" s="259" t="s">
        <v>299</v>
      </c>
      <c r="S220" s="265" t="s">
        <v>300</v>
      </c>
      <c r="T220" s="217">
        <v>0</v>
      </c>
      <c r="U220" s="149" t="s">
        <v>58</v>
      </c>
      <c r="V220" s="149" t="s">
        <v>256</v>
      </c>
      <c r="W220" s="150" t="str">
        <f t="shared" si="111"/>
        <v>&lt; 30 mn</v>
      </c>
      <c r="X220" s="151" t="s">
        <v>31</v>
      </c>
      <c r="Y220" s="229" t="s">
        <v>108</v>
      </c>
      <c r="Z220" s="152">
        <f t="shared" si="116"/>
        <v>0</v>
      </c>
      <c r="AA220" s="152">
        <f t="shared" si="117"/>
        <v>0</v>
      </c>
      <c r="AB220" s="152">
        <f t="shared" si="118"/>
        <v>0</v>
      </c>
      <c r="AC220" s="152">
        <f t="shared" si="119"/>
        <v>0</v>
      </c>
      <c r="AD220" s="152">
        <f t="shared" si="120"/>
        <v>0</v>
      </c>
      <c r="AE220" s="152">
        <f t="shared" si="121"/>
        <v>0</v>
      </c>
      <c r="AF220" s="152">
        <f t="shared" si="122"/>
        <v>0</v>
      </c>
      <c r="AG220" s="152">
        <f t="shared" si="123"/>
        <v>0</v>
      </c>
      <c r="AH220" s="152">
        <f t="shared" si="124"/>
        <v>0</v>
      </c>
      <c r="AI220" s="152">
        <f t="shared" si="125"/>
        <v>0</v>
      </c>
      <c r="AJ220" s="152">
        <f t="shared" si="126"/>
        <v>0</v>
      </c>
      <c r="AK220" s="152">
        <f t="shared" si="127"/>
        <v>0</v>
      </c>
      <c r="AL220" s="263">
        <f t="shared" si="72"/>
        <v>0</v>
      </c>
      <c r="AM220" s="263">
        <f t="shared" si="140"/>
        <v>0</v>
      </c>
      <c r="AN220" s="263">
        <f t="shared" si="73"/>
        <v>0</v>
      </c>
      <c r="AO220" s="251">
        <f t="shared" si="141"/>
        <v>0</v>
      </c>
      <c r="AP220" s="153">
        <f t="shared" si="129"/>
        <v>0</v>
      </c>
      <c r="AQ220" s="153" t="str">
        <f t="shared" si="130"/>
        <v>0</v>
      </c>
      <c r="AR220" s="153" t="str">
        <f t="shared" si="137"/>
        <v>0</v>
      </c>
      <c r="AS220" s="153" t="str">
        <f t="shared" si="138"/>
        <v>0</v>
      </c>
      <c r="AT220" s="247">
        <f t="shared" si="131"/>
        <v>1</v>
      </c>
      <c r="AU220" s="247" t="str">
        <f t="shared" si="132"/>
        <v>Faible</v>
      </c>
      <c r="AV220" s="346" t="str">
        <f t="shared" si="133"/>
        <v>NON</v>
      </c>
      <c r="AW220" s="234" t="str">
        <f>IF(CB220&lt;100,"RISQUE MINIME","RISQUE NON FAIBLE")</f>
        <v>RISQUE MINIME</v>
      </c>
      <c r="AX220" s="231" t="str">
        <f>IF(AO220=0,"NON","OUI")</f>
        <v>NON</v>
      </c>
      <c r="AY220" s="351"/>
      <c r="AZ220" s="352" t="s">
        <v>310</v>
      </c>
      <c r="BA220" s="237" t="str">
        <f>IF(AP220=0,"NON","OUI")</f>
        <v>NON</v>
      </c>
      <c r="BB220" s="351"/>
      <c r="BC220" s="351"/>
      <c r="BD220" s="352" t="s">
        <v>310</v>
      </c>
      <c r="BE220" s="237" t="str">
        <f>IF((AQ220+AR220)=3,"YEUX / INGESTION",IF(AQ220="2","YEUX",IF(AR220="1","INGESTION","NON")))</f>
        <v>NON</v>
      </c>
      <c r="BF220" s="351"/>
      <c r="BG220" s="354" t="s">
        <v>310</v>
      </c>
      <c r="BH220" s="154">
        <f>IF(ISNA(VLOOKUP(L220,CMRCLP,4,FALSE)),0,VLOOKUP(L220,CMRCLP,4))</f>
        <v>0</v>
      </c>
      <c r="BI220" s="154">
        <f>IF(ISNA(VLOOKUP(M220,CMRCLP,4,FALSE)),0,VLOOKUP(M220,CMRCLP,4))</f>
        <v>0</v>
      </c>
      <c r="BJ220" s="154">
        <f>IF(ISNA(VLOOKUP(N220,CMRCLP,4,FALSE)),0,VLOOKUP(N220,CMRCLP,4))</f>
        <v>0</v>
      </c>
      <c r="BK220" s="154">
        <f>IF(ISNA(VLOOKUP(O220,CMRCLP,4,FALSE)),0,VLOOKUP(O220,CMRCLP,4))</f>
        <v>0</v>
      </c>
      <c r="BL220" s="154">
        <f>IF(ISNA(VLOOKUP(L220,DANGERCLP,2,FALSE)),1,VLOOKUP(L220,DANGERCLP,2,FALSE))</f>
        <v>1</v>
      </c>
      <c r="BM220" s="154">
        <f>IF(ISNA(VLOOKUP(M220,DANGERCLP,2,FALSE)),1,VLOOKUP(M220,DANGERCLP,2,FALSE))</f>
        <v>1</v>
      </c>
      <c r="BN220" s="154">
        <f>IF(ISNA(VLOOKUP(N220,DANGERCLP,2,FALSE)),1,VLOOKUP(N220,DANGERCLP,2,FALSE))</f>
        <v>1</v>
      </c>
      <c r="BO220" s="154">
        <f>IF(ISNA(VLOOKUP(O220,DANGERCLP,2,FALSE)),1,VLOOKUP(O220,DANGERCLP,2,FALSE))</f>
        <v>1</v>
      </c>
      <c r="BP220" s="154">
        <f>IF(ISNA(VLOOKUP(P220,VLEPON,2)),1,VLOOKUP(P220,VLEPON,2))</f>
        <v>1</v>
      </c>
      <c r="BQ220" s="155">
        <f>T220/MAXA($T$8:$T$463)</f>
        <v>0</v>
      </c>
      <c r="BR220" s="156">
        <f t="shared" si="112"/>
        <v>11</v>
      </c>
      <c r="BS220" s="156">
        <f t="shared" si="113"/>
        <v>11</v>
      </c>
      <c r="BT220" s="157">
        <f t="shared" si="114"/>
        <v>1</v>
      </c>
      <c r="BU220" s="255">
        <f t="shared" si="128"/>
        <v>1</v>
      </c>
      <c r="BV220" s="252">
        <f>IF(ISNA(VLOOKUP((CONCATENATE(U220,V220)),Fréquencess,3,FALSE)),0,VLOOKUP((CONCATENATE(U220,V220)),Fréquencess,3,FALSE))</f>
        <v>1</v>
      </c>
      <c r="BW220" s="247">
        <f t="shared" si="115"/>
        <v>1</v>
      </c>
      <c r="BX220" s="247">
        <f t="shared" si="134"/>
        <v>1</v>
      </c>
      <c r="BY220" s="247">
        <f>IF(ISNA(VLOOKUP(Q220,score_volatilité,2,FALSE)),0,VLOOKUP(Q220,score_volatilité,2,FALSE))</f>
        <v>1</v>
      </c>
      <c r="BZ220" s="247">
        <f>IF(ISNA(VLOOKUP(X220,score_procédé,2,FALSE)),0,VLOOKUP(X220,score_procédé,2,FALSE))</f>
        <v>0.5</v>
      </c>
      <c r="CA220" s="247">
        <f>IF(ISNA(VLOOKUP(Y220,score_protection,2,FALSE)),0,VLOOKUP(Y220,score_protection,2,FALSE))</f>
        <v>1</v>
      </c>
      <c r="CB220" s="252">
        <f t="shared" si="135"/>
        <v>0.5</v>
      </c>
      <c r="CC220" s="154">
        <f>IF(ISNA(VLOOKUP(L220,DANGERARRETE,10,FALSE)),0,VLOOKUP(L220,DANGERARRETE,10,FALSE))</f>
        <v>0</v>
      </c>
      <c r="CD220" s="154">
        <f>IF(ISNA(VLOOKUP(M220,DANGERARRETE,10,FALSE)),0,VLOOKUP(M220,DANGERARRETE,10,FALSE))</f>
        <v>0</v>
      </c>
      <c r="CE220" s="154">
        <f>IF(ISNA(VLOOKUP(N220,DANGERARRETE,10,FALSE)),0,VLOOKUP(N220,DANGERARRETE,10,FALSE))</f>
        <v>0</v>
      </c>
      <c r="CF220" s="154">
        <f>IF(ISNA(VLOOKUP(O220,DANGERARRETE,10,FALSE)),0,VLOOKUP(O220,DANGERARRETE,10,FALSE))</f>
        <v>0</v>
      </c>
      <c r="CG220" s="154">
        <f t="shared" si="136"/>
        <v>0</v>
      </c>
      <c r="CH220" s="296" t="str">
        <f t="shared" si="139"/>
        <v>NON</v>
      </c>
    </row>
    <row r="221" spans="1:86" s="108" customFormat="1" ht="26.5" customHeight="1" x14ac:dyDescent="0.25">
      <c r="A221" s="77">
        <v>116</v>
      </c>
      <c r="B221" s="105"/>
      <c r="C221" s="105"/>
      <c r="D221" s="106"/>
      <c r="E221" s="106"/>
      <c r="F221" s="107"/>
      <c r="G221" s="114" t="s">
        <v>76</v>
      </c>
      <c r="H221" s="114" t="s">
        <v>76</v>
      </c>
      <c r="I221" s="114" t="s">
        <v>76</v>
      </c>
      <c r="J221" s="114" t="s">
        <v>76</v>
      </c>
      <c r="K221" s="114" t="s">
        <v>9</v>
      </c>
      <c r="L221" s="108" t="s">
        <v>8</v>
      </c>
      <c r="M221" s="108" t="s">
        <v>8</v>
      </c>
      <c r="N221" s="108" t="s">
        <v>8</v>
      </c>
      <c r="O221" s="108" t="s">
        <v>8</v>
      </c>
      <c r="P221" s="225" t="s">
        <v>76</v>
      </c>
      <c r="Q221" s="244" t="s">
        <v>34</v>
      </c>
      <c r="R221" s="259" t="s">
        <v>299</v>
      </c>
      <c r="S221" s="265" t="s">
        <v>300</v>
      </c>
      <c r="T221" s="217">
        <v>0</v>
      </c>
      <c r="U221" s="149" t="s">
        <v>58</v>
      </c>
      <c r="V221" s="149" t="s">
        <v>256</v>
      </c>
      <c r="W221" s="150" t="str">
        <f t="shared" si="111"/>
        <v>&lt; 30 mn</v>
      </c>
      <c r="X221" s="151" t="s">
        <v>31</v>
      </c>
      <c r="Y221" s="229" t="s">
        <v>108</v>
      </c>
      <c r="Z221" s="152">
        <f t="shared" si="116"/>
        <v>0</v>
      </c>
      <c r="AA221" s="152">
        <f t="shared" si="117"/>
        <v>0</v>
      </c>
      <c r="AB221" s="152">
        <f t="shared" si="118"/>
        <v>0</v>
      </c>
      <c r="AC221" s="152">
        <f t="shared" si="119"/>
        <v>0</v>
      </c>
      <c r="AD221" s="152">
        <f t="shared" si="120"/>
        <v>0</v>
      </c>
      <c r="AE221" s="152">
        <f t="shared" si="121"/>
        <v>0</v>
      </c>
      <c r="AF221" s="152">
        <f t="shared" si="122"/>
        <v>0</v>
      </c>
      <c r="AG221" s="152">
        <f t="shared" si="123"/>
        <v>0</v>
      </c>
      <c r="AH221" s="152">
        <f t="shared" si="124"/>
        <v>0</v>
      </c>
      <c r="AI221" s="152">
        <f t="shared" si="125"/>
        <v>0</v>
      </c>
      <c r="AJ221" s="152">
        <f t="shared" si="126"/>
        <v>0</v>
      </c>
      <c r="AK221" s="152">
        <f t="shared" si="127"/>
        <v>0</v>
      </c>
      <c r="AL221" s="263">
        <f t="shared" si="72"/>
        <v>0</v>
      </c>
      <c r="AM221" s="263">
        <f t="shared" si="140"/>
        <v>0</v>
      </c>
      <c r="AN221" s="263">
        <f t="shared" si="73"/>
        <v>0</v>
      </c>
      <c r="AO221" s="251">
        <f t="shared" si="141"/>
        <v>0</v>
      </c>
      <c r="AP221" s="153">
        <f t="shared" si="129"/>
        <v>0</v>
      </c>
      <c r="AQ221" s="153" t="str">
        <f t="shared" si="130"/>
        <v>0</v>
      </c>
      <c r="AR221" s="153" t="str">
        <f t="shared" si="137"/>
        <v>0</v>
      </c>
      <c r="AS221" s="153" t="str">
        <f t="shared" si="138"/>
        <v>0</v>
      </c>
      <c r="AT221" s="247">
        <f t="shared" si="131"/>
        <v>1</v>
      </c>
      <c r="AU221" s="247" t="str">
        <f t="shared" si="132"/>
        <v>Faible</v>
      </c>
      <c r="AV221" s="346" t="str">
        <f t="shared" si="133"/>
        <v>NON</v>
      </c>
      <c r="AW221" s="234" t="str">
        <f>IF(CB221&lt;100,"RISQUE MINIME","RISQUE NON FAIBLE")</f>
        <v>RISQUE MINIME</v>
      </c>
      <c r="AX221" s="231" t="str">
        <f>IF(AO221=0,"NON","OUI")</f>
        <v>NON</v>
      </c>
      <c r="AY221" s="351"/>
      <c r="AZ221" s="352" t="s">
        <v>310</v>
      </c>
      <c r="BA221" s="237" t="str">
        <f>IF(AP221=0,"NON","OUI")</f>
        <v>NON</v>
      </c>
      <c r="BB221" s="351"/>
      <c r="BC221" s="351"/>
      <c r="BD221" s="352" t="s">
        <v>310</v>
      </c>
      <c r="BE221" s="237" t="str">
        <f>IF((AQ221+AR221)=3,"YEUX / INGESTION",IF(AQ221="2","YEUX",IF(AR221="1","INGESTION","NON")))</f>
        <v>NON</v>
      </c>
      <c r="BF221" s="351"/>
      <c r="BG221" s="354" t="s">
        <v>310</v>
      </c>
      <c r="BH221" s="154">
        <f>IF(ISNA(VLOOKUP(L221,CMRCLP,4,FALSE)),0,VLOOKUP(L221,CMRCLP,4))</f>
        <v>0</v>
      </c>
      <c r="BI221" s="154">
        <f>IF(ISNA(VLOOKUP(M221,CMRCLP,4,FALSE)),0,VLOOKUP(M221,CMRCLP,4))</f>
        <v>0</v>
      </c>
      <c r="BJ221" s="154">
        <f>IF(ISNA(VLOOKUP(N221,CMRCLP,4,FALSE)),0,VLOOKUP(N221,CMRCLP,4))</f>
        <v>0</v>
      </c>
      <c r="BK221" s="154">
        <f>IF(ISNA(VLOOKUP(O221,CMRCLP,4,FALSE)),0,VLOOKUP(O221,CMRCLP,4))</f>
        <v>0</v>
      </c>
      <c r="BL221" s="154">
        <f>IF(ISNA(VLOOKUP(L221,DANGERCLP,2,FALSE)),1,VLOOKUP(L221,DANGERCLP,2,FALSE))</f>
        <v>1</v>
      </c>
      <c r="BM221" s="154">
        <f>IF(ISNA(VLOOKUP(M221,DANGERCLP,2,FALSE)),1,VLOOKUP(M221,DANGERCLP,2,FALSE))</f>
        <v>1</v>
      </c>
      <c r="BN221" s="154">
        <f>IF(ISNA(VLOOKUP(N221,DANGERCLP,2,FALSE)),1,VLOOKUP(N221,DANGERCLP,2,FALSE))</f>
        <v>1</v>
      </c>
      <c r="BO221" s="154">
        <f>IF(ISNA(VLOOKUP(O221,DANGERCLP,2,FALSE)),1,VLOOKUP(O221,DANGERCLP,2,FALSE))</f>
        <v>1</v>
      </c>
      <c r="BP221" s="154">
        <f>IF(ISNA(VLOOKUP(P221,VLEPON,2)),1,VLOOKUP(P221,VLEPON,2))</f>
        <v>1</v>
      </c>
      <c r="BQ221" s="155">
        <f>T221/MAXA($T$8:$T$463)</f>
        <v>0</v>
      </c>
      <c r="BR221" s="156">
        <f t="shared" si="112"/>
        <v>11</v>
      </c>
      <c r="BS221" s="156">
        <f t="shared" si="113"/>
        <v>11</v>
      </c>
      <c r="BT221" s="157">
        <f t="shared" si="114"/>
        <v>1</v>
      </c>
      <c r="BU221" s="255">
        <f t="shared" si="128"/>
        <v>1</v>
      </c>
      <c r="BV221" s="252">
        <f>IF(ISNA(VLOOKUP((CONCATENATE(U221,V221)),Fréquencess,3,FALSE)),0,VLOOKUP((CONCATENATE(U221,V221)),Fréquencess,3,FALSE))</f>
        <v>1</v>
      </c>
      <c r="BW221" s="247">
        <f t="shared" si="115"/>
        <v>1</v>
      </c>
      <c r="BX221" s="247">
        <f t="shared" si="134"/>
        <v>1</v>
      </c>
      <c r="BY221" s="247">
        <f>IF(ISNA(VLOOKUP(Q221,score_volatilité,2,FALSE)),0,VLOOKUP(Q221,score_volatilité,2,FALSE))</f>
        <v>1</v>
      </c>
      <c r="BZ221" s="247">
        <f>IF(ISNA(VLOOKUP(X221,score_procédé,2,FALSE)),0,VLOOKUP(X221,score_procédé,2,FALSE))</f>
        <v>0.5</v>
      </c>
      <c r="CA221" s="247">
        <f>IF(ISNA(VLOOKUP(Y221,score_protection,2,FALSE)),0,VLOOKUP(Y221,score_protection,2,FALSE))</f>
        <v>1</v>
      </c>
      <c r="CB221" s="252">
        <f t="shared" si="135"/>
        <v>0.5</v>
      </c>
      <c r="CC221" s="154">
        <f>IF(ISNA(VLOOKUP(L221,DANGERARRETE,10,FALSE)),0,VLOOKUP(L221,DANGERARRETE,10,FALSE))</f>
        <v>0</v>
      </c>
      <c r="CD221" s="154">
        <f>IF(ISNA(VLOOKUP(M221,DANGERARRETE,10,FALSE)),0,VLOOKUP(M221,DANGERARRETE,10,FALSE))</f>
        <v>0</v>
      </c>
      <c r="CE221" s="154">
        <f>IF(ISNA(VLOOKUP(N221,DANGERARRETE,10,FALSE)),0,VLOOKUP(N221,DANGERARRETE,10,FALSE))</f>
        <v>0</v>
      </c>
      <c r="CF221" s="154">
        <f>IF(ISNA(VLOOKUP(O221,DANGERARRETE,10,FALSE)),0,VLOOKUP(O221,DANGERARRETE,10,FALSE))</f>
        <v>0</v>
      </c>
      <c r="CG221" s="154">
        <f t="shared" si="136"/>
        <v>0</v>
      </c>
      <c r="CH221" s="296" t="str">
        <f t="shared" si="139"/>
        <v>NON</v>
      </c>
    </row>
    <row r="222" spans="1:86" s="108" customFormat="1" ht="26.5" customHeight="1" x14ac:dyDescent="0.25">
      <c r="A222" s="77">
        <v>116</v>
      </c>
      <c r="B222" s="105"/>
      <c r="C222" s="105"/>
      <c r="D222" s="106"/>
      <c r="E222" s="106"/>
      <c r="F222" s="107"/>
      <c r="G222" s="114" t="s">
        <v>76</v>
      </c>
      <c r="H222" s="114" t="s">
        <v>76</v>
      </c>
      <c r="I222" s="114" t="s">
        <v>76</v>
      </c>
      <c r="J222" s="114" t="s">
        <v>76</v>
      </c>
      <c r="K222" s="114" t="s">
        <v>9</v>
      </c>
      <c r="L222" s="108" t="s">
        <v>8</v>
      </c>
      <c r="M222" s="108" t="s">
        <v>8</v>
      </c>
      <c r="N222" s="108" t="s">
        <v>8</v>
      </c>
      <c r="O222" s="108" t="s">
        <v>8</v>
      </c>
      <c r="P222" s="225" t="s">
        <v>76</v>
      </c>
      <c r="Q222" s="244" t="s">
        <v>34</v>
      </c>
      <c r="R222" s="259" t="s">
        <v>299</v>
      </c>
      <c r="S222" s="265" t="s">
        <v>300</v>
      </c>
      <c r="T222" s="217">
        <v>0</v>
      </c>
      <c r="U222" s="149" t="s">
        <v>58</v>
      </c>
      <c r="V222" s="149" t="s">
        <v>256</v>
      </c>
      <c r="W222" s="150" t="str">
        <f t="shared" si="111"/>
        <v>&lt; 30 mn</v>
      </c>
      <c r="X222" s="151" t="s">
        <v>31</v>
      </c>
      <c r="Y222" s="229" t="s">
        <v>108</v>
      </c>
      <c r="Z222" s="152">
        <f t="shared" si="116"/>
        <v>0</v>
      </c>
      <c r="AA222" s="152">
        <f t="shared" si="117"/>
        <v>0</v>
      </c>
      <c r="AB222" s="152">
        <f t="shared" si="118"/>
        <v>0</v>
      </c>
      <c r="AC222" s="152">
        <f t="shared" si="119"/>
        <v>0</v>
      </c>
      <c r="AD222" s="152">
        <f t="shared" si="120"/>
        <v>0</v>
      </c>
      <c r="AE222" s="152">
        <f t="shared" si="121"/>
        <v>0</v>
      </c>
      <c r="AF222" s="152">
        <f t="shared" si="122"/>
        <v>0</v>
      </c>
      <c r="AG222" s="152">
        <f t="shared" si="123"/>
        <v>0</v>
      </c>
      <c r="AH222" s="152">
        <f t="shared" si="124"/>
        <v>0</v>
      </c>
      <c r="AI222" s="152">
        <f t="shared" si="125"/>
        <v>0</v>
      </c>
      <c r="AJ222" s="152">
        <f t="shared" si="126"/>
        <v>0</v>
      </c>
      <c r="AK222" s="152">
        <f t="shared" si="127"/>
        <v>0</v>
      </c>
      <c r="AL222" s="263">
        <f t="shared" si="72"/>
        <v>0</v>
      </c>
      <c r="AM222" s="263">
        <f t="shared" si="140"/>
        <v>0</v>
      </c>
      <c r="AN222" s="263">
        <f t="shared" si="73"/>
        <v>0</v>
      </c>
      <c r="AO222" s="251">
        <f t="shared" si="141"/>
        <v>0</v>
      </c>
      <c r="AP222" s="153">
        <f t="shared" si="129"/>
        <v>0</v>
      </c>
      <c r="AQ222" s="153" t="str">
        <f t="shared" si="130"/>
        <v>0</v>
      </c>
      <c r="AR222" s="153" t="str">
        <f t="shared" si="137"/>
        <v>0</v>
      </c>
      <c r="AS222" s="153" t="str">
        <f t="shared" si="138"/>
        <v>0</v>
      </c>
      <c r="AT222" s="247">
        <f t="shared" si="131"/>
        <v>1</v>
      </c>
      <c r="AU222" s="247" t="str">
        <f t="shared" si="132"/>
        <v>Faible</v>
      </c>
      <c r="AV222" s="346" t="str">
        <f t="shared" si="133"/>
        <v>NON</v>
      </c>
      <c r="AW222" s="234" t="str">
        <f>IF(CB222&lt;100,"RISQUE MINIME","RISQUE NON FAIBLE")</f>
        <v>RISQUE MINIME</v>
      </c>
      <c r="AX222" s="231" t="str">
        <f>IF(AO222=0,"NON","OUI")</f>
        <v>NON</v>
      </c>
      <c r="AY222" s="351"/>
      <c r="AZ222" s="352" t="s">
        <v>310</v>
      </c>
      <c r="BA222" s="237" t="str">
        <f>IF(AP222=0,"NON","OUI")</f>
        <v>NON</v>
      </c>
      <c r="BB222" s="351"/>
      <c r="BC222" s="351"/>
      <c r="BD222" s="352" t="s">
        <v>310</v>
      </c>
      <c r="BE222" s="237" t="str">
        <f>IF((AQ222+AR222)=3,"YEUX / INGESTION",IF(AQ222="2","YEUX",IF(AR222="1","INGESTION","NON")))</f>
        <v>NON</v>
      </c>
      <c r="BF222" s="351"/>
      <c r="BG222" s="354" t="s">
        <v>310</v>
      </c>
      <c r="BH222" s="154">
        <f>IF(ISNA(VLOOKUP(L222,CMRCLP,4,FALSE)),0,VLOOKUP(L222,CMRCLP,4))</f>
        <v>0</v>
      </c>
      <c r="BI222" s="154">
        <f>IF(ISNA(VLOOKUP(M222,CMRCLP,4,FALSE)),0,VLOOKUP(M222,CMRCLP,4))</f>
        <v>0</v>
      </c>
      <c r="BJ222" s="154">
        <f>IF(ISNA(VLOOKUP(N222,CMRCLP,4,FALSE)),0,VLOOKUP(N222,CMRCLP,4))</f>
        <v>0</v>
      </c>
      <c r="BK222" s="154">
        <f>IF(ISNA(VLOOKUP(O222,CMRCLP,4,FALSE)),0,VLOOKUP(O222,CMRCLP,4))</f>
        <v>0</v>
      </c>
      <c r="BL222" s="154">
        <f>IF(ISNA(VLOOKUP(L222,DANGERCLP,2,FALSE)),1,VLOOKUP(L222,DANGERCLP,2,FALSE))</f>
        <v>1</v>
      </c>
      <c r="BM222" s="154">
        <f>IF(ISNA(VLOOKUP(M222,DANGERCLP,2,FALSE)),1,VLOOKUP(M222,DANGERCLP,2,FALSE))</f>
        <v>1</v>
      </c>
      <c r="BN222" s="154">
        <f>IF(ISNA(VLOOKUP(N222,DANGERCLP,2,FALSE)),1,VLOOKUP(N222,DANGERCLP,2,FALSE))</f>
        <v>1</v>
      </c>
      <c r="BO222" s="154">
        <f>IF(ISNA(VLOOKUP(O222,DANGERCLP,2,FALSE)),1,VLOOKUP(O222,DANGERCLP,2,FALSE))</f>
        <v>1</v>
      </c>
      <c r="BP222" s="154">
        <f>IF(ISNA(VLOOKUP(P222,VLEPON,2)),1,VLOOKUP(P222,VLEPON,2))</f>
        <v>1</v>
      </c>
      <c r="BQ222" s="155">
        <f>T222/MAXA($T$8:$T$463)</f>
        <v>0</v>
      </c>
      <c r="BR222" s="156">
        <f t="shared" si="112"/>
        <v>11</v>
      </c>
      <c r="BS222" s="156">
        <f t="shared" si="113"/>
        <v>11</v>
      </c>
      <c r="BT222" s="157">
        <f t="shared" si="114"/>
        <v>1</v>
      </c>
      <c r="BU222" s="255">
        <f t="shared" si="128"/>
        <v>1</v>
      </c>
      <c r="BV222" s="252">
        <f>IF(ISNA(VLOOKUP((CONCATENATE(U222,V222)),Fréquencess,3,FALSE)),0,VLOOKUP((CONCATENATE(U222,V222)),Fréquencess,3,FALSE))</f>
        <v>1</v>
      </c>
      <c r="BW222" s="247">
        <f t="shared" si="115"/>
        <v>1</v>
      </c>
      <c r="BX222" s="247">
        <f t="shared" si="134"/>
        <v>1</v>
      </c>
      <c r="BY222" s="247">
        <f>IF(ISNA(VLOOKUP(Q222,score_volatilité,2,FALSE)),0,VLOOKUP(Q222,score_volatilité,2,FALSE))</f>
        <v>1</v>
      </c>
      <c r="BZ222" s="247">
        <f>IF(ISNA(VLOOKUP(X222,score_procédé,2,FALSE)),0,VLOOKUP(X222,score_procédé,2,FALSE))</f>
        <v>0.5</v>
      </c>
      <c r="CA222" s="247">
        <f>IF(ISNA(VLOOKUP(Y222,score_protection,2,FALSE)),0,VLOOKUP(Y222,score_protection,2,FALSE))</f>
        <v>1</v>
      </c>
      <c r="CB222" s="252">
        <f t="shared" si="135"/>
        <v>0.5</v>
      </c>
      <c r="CC222" s="154">
        <f>IF(ISNA(VLOOKUP(L222,DANGERARRETE,10,FALSE)),0,VLOOKUP(L222,DANGERARRETE,10,FALSE))</f>
        <v>0</v>
      </c>
      <c r="CD222" s="154">
        <f>IF(ISNA(VLOOKUP(M222,DANGERARRETE,10,FALSE)),0,VLOOKUP(M222,DANGERARRETE,10,FALSE))</f>
        <v>0</v>
      </c>
      <c r="CE222" s="154">
        <f>IF(ISNA(VLOOKUP(N222,DANGERARRETE,10,FALSE)),0,VLOOKUP(N222,DANGERARRETE,10,FALSE))</f>
        <v>0</v>
      </c>
      <c r="CF222" s="154">
        <f>IF(ISNA(VLOOKUP(O222,DANGERARRETE,10,FALSE)),0,VLOOKUP(O222,DANGERARRETE,10,FALSE))</f>
        <v>0</v>
      </c>
      <c r="CG222" s="154">
        <f t="shared" si="136"/>
        <v>0</v>
      </c>
      <c r="CH222" s="296" t="str">
        <f t="shared" si="139"/>
        <v>NON</v>
      </c>
    </row>
    <row r="223" spans="1:86" s="108" customFormat="1" ht="26.5" customHeight="1" x14ac:dyDescent="0.25">
      <c r="A223" s="77">
        <v>116</v>
      </c>
      <c r="B223" s="105"/>
      <c r="C223" s="105"/>
      <c r="D223" s="106"/>
      <c r="E223" s="106"/>
      <c r="F223" s="107"/>
      <c r="G223" s="114" t="s">
        <v>76</v>
      </c>
      <c r="H223" s="114" t="s">
        <v>76</v>
      </c>
      <c r="I223" s="114" t="s">
        <v>76</v>
      </c>
      <c r="J223" s="114" t="s">
        <v>76</v>
      </c>
      <c r="K223" s="114" t="s">
        <v>9</v>
      </c>
      <c r="L223" s="108" t="s">
        <v>8</v>
      </c>
      <c r="M223" s="108" t="s">
        <v>8</v>
      </c>
      <c r="N223" s="108" t="s">
        <v>8</v>
      </c>
      <c r="O223" s="108" t="s">
        <v>8</v>
      </c>
      <c r="P223" s="225" t="s">
        <v>76</v>
      </c>
      <c r="Q223" s="244" t="s">
        <v>34</v>
      </c>
      <c r="R223" s="259" t="s">
        <v>299</v>
      </c>
      <c r="S223" s="265" t="s">
        <v>300</v>
      </c>
      <c r="T223" s="217">
        <v>0</v>
      </c>
      <c r="U223" s="149" t="s">
        <v>58</v>
      </c>
      <c r="V223" s="149" t="s">
        <v>256</v>
      </c>
      <c r="W223" s="150" t="str">
        <f t="shared" si="111"/>
        <v>&lt; 30 mn</v>
      </c>
      <c r="X223" s="151" t="s">
        <v>31</v>
      </c>
      <c r="Y223" s="229" t="s">
        <v>108</v>
      </c>
      <c r="Z223" s="152">
        <f t="shared" si="116"/>
        <v>0</v>
      </c>
      <c r="AA223" s="152">
        <f t="shared" si="117"/>
        <v>0</v>
      </c>
      <c r="AB223" s="152">
        <f t="shared" si="118"/>
        <v>0</v>
      </c>
      <c r="AC223" s="152">
        <f t="shared" si="119"/>
        <v>0</v>
      </c>
      <c r="AD223" s="152">
        <f t="shared" si="120"/>
        <v>0</v>
      </c>
      <c r="AE223" s="152">
        <f t="shared" si="121"/>
        <v>0</v>
      </c>
      <c r="AF223" s="152">
        <f t="shared" si="122"/>
        <v>0</v>
      </c>
      <c r="AG223" s="152">
        <f t="shared" si="123"/>
        <v>0</v>
      </c>
      <c r="AH223" s="152">
        <f t="shared" si="124"/>
        <v>0</v>
      </c>
      <c r="AI223" s="152">
        <f t="shared" si="125"/>
        <v>0</v>
      </c>
      <c r="AJ223" s="152">
        <f t="shared" si="126"/>
        <v>0</v>
      </c>
      <c r="AK223" s="152">
        <f t="shared" si="127"/>
        <v>0</v>
      </c>
      <c r="AL223" s="263">
        <f t="shared" si="72"/>
        <v>0</v>
      </c>
      <c r="AM223" s="263">
        <f t="shared" si="140"/>
        <v>0</v>
      </c>
      <c r="AN223" s="263">
        <f t="shared" si="73"/>
        <v>0</v>
      </c>
      <c r="AO223" s="251">
        <f t="shared" si="141"/>
        <v>0</v>
      </c>
      <c r="AP223" s="153">
        <f t="shared" si="129"/>
        <v>0</v>
      </c>
      <c r="AQ223" s="153" t="str">
        <f t="shared" si="130"/>
        <v>0</v>
      </c>
      <c r="AR223" s="153" t="str">
        <f t="shared" si="137"/>
        <v>0</v>
      </c>
      <c r="AS223" s="153" t="str">
        <f t="shared" si="138"/>
        <v>0</v>
      </c>
      <c r="AT223" s="247">
        <f t="shared" si="131"/>
        <v>1</v>
      </c>
      <c r="AU223" s="247" t="str">
        <f t="shared" si="132"/>
        <v>Faible</v>
      </c>
      <c r="AV223" s="346" t="str">
        <f t="shared" si="133"/>
        <v>NON</v>
      </c>
      <c r="AW223" s="234" t="str">
        <f>IF(CB223&lt;100,"RISQUE MINIME","RISQUE NON FAIBLE")</f>
        <v>RISQUE MINIME</v>
      </c>
      <c r="AX223" s="231" t="str">
        <f>IF(AO223=0,"NON","OUI")</f>
        <v>NON</v>
      </c>
      <c r="AY223" s="351"/>
      <c r="AZ223" s="352" t="s">
        <v>310</v>
      </c>
      <c r="BA223" s="237" t="str">
        <f>IF(AP223=0,"NON","OUI")</f>
        <v>NON</v>
      </c>
      <c r="BB223" s="351"/>
      <c r="BC223" s="351"/>
      <c r="BD223" s="352" t="s">
        <v>310</v>
      </c>
      <c r="BE223" s="237" t="str">
        <f>IF((AQ223+AR223)=3,"YEUX / INGESTION",IF(AQ223="2","YEUX",IF(AR223="1","INGESTION","NON")))</f>
        <v>NON</v>
      </c>
      <c r="BF223" s="351"/>
      <c r="BG223" s="354" t="s">
        <v>310</v>
      </c>
      <c r="BH223" s="154">
        <f>IF(ISNA(VLOOKUP(L223,CMRCLP,4,FALSE)),0,VLOOKUP(L223,CMRCLP,4))</f>
        <v>0</v>
      </c>
      <c r="BI223" s="154">
        <f>IF(ISNA(VLOOKUP(M223,CMRCLP,4,FALSE)),0,VLOOKUP(M223,CMRCLP,4))</f>
        <v>0</v>
      </c>
      <c r="BJ223" s="154">
        <f>IF(ISNA(VLOOKUP(N223,CMRCLP,4,FALSE)),0,VLOOKUP(N223,CMRCLP,4))</f>
        <v>0</v>
      </c>
      <c r="BK223" s="154">
        <f>IF(ISNA(VLOOKUP(O223,CMRCLP,4,FALSE)),0,VLOOKUP(O223,CMRCLP,4))</f>
        <v>0</v>
      </c>
      <c r="BL223" s="154">
        <f>IF(ISNA(VLOOKUP(L223,DANGERCLP,2,FALSE)),1,VLOOKUP(L223,DANGERCLP,2,FALSE))</f>
        <v>1</v>
      </c>
      <c r="BM223" s="154">
        <f>IF(ISNA(VLOOKUP(M223,DANGERCLP,2,FALSE)),1,VLOOKUP(M223,DANGERCLP,2,FALSE))</f>
        <v>1</v>
      </c>
      <c r="BN223" s="154">
        <f>IF(ISNA(VLOOKUP(N223,DANGERCLP,2,FALSE)),1,VLOOKUP(N223,DANGERCLP,2,FALSE))</f>
        <v>1</v>
      </c>
      <c r="BO223" s="154">
        <f>IF(ISNA(VLOOKUP(O223,DANGERCLP,2,FALSE)),1,VLOOKUP(O223,DANGERCLP,2,FALSE))</f>
        <v>1</v>
      </c>
      <c r="BP223" s="154">
        <f>IF(ISNA(VLOOKUP(P223,VLEPON,2)),1,VLOOKUP(P223,VLEPON,2))</f>
        <v>1</v>
      </c>
      <c r="BQ223" s="155">
        <f>T223/MAXA($T$8:$T$463)</f>
        <v>0</v>
      </c>
      <c r="BR223" s="156">
        <f t="shared" si="112"/>
        <v>11</v>
      </c>
      <c r="BS223" s="156">
        <f t="shared" si="113"/>
        <v>11</v>
      </c>
      <c r="BT223" s="157">
        <f t="shared" si="114"/>
        <v>1</v>
      </c>
      <c r="BU223" s="255">
        <f t="shared" si="128"/>
        <v>1</v>
      </c>
      <c r="BV223" s="252">
        <f>IF(ISNA(VLOOKUP((CONCATENATE(U223,V223)),Fréquencess,3,FALSE)),0,VLOOKUP((CONCATENATE(U223,V223)),Fréquencess,3,FALSE))</f>
        <v>1</v>
      </c>
      <c r="BW223" s="247">
        <f t="shared" si="115"/>
        <v>1</v>
      </c>
      <c r="BX223" s="247">
        <f t="shared" si="134"/>
        <v>1</v>
      </c>
      <c r="BY223" s="247">
        <f>IF(ISNA(VLOOKUP(Q223,score_volatilité,2,FALSE)),0,VLOOKUP(Q223,score_volatilité,2,FALSE))</f>
        <v>1</v>
      </c>
      <c r="BZ223" s="247">
        <f>IF(ISNA(VLOOKUP(X223,score_procédé,2,FALSE)),0,VLOOKUP(X223,score_procédé,2,FALSE))</f>
        <v>0.5</v>
      </c>
      <c r="CA223" s="247">
        <f>IF(ISNA(VLOOKUP(Y223,score_protection,2,FALSE)),0,VLOOKUP(Y223,score_protection,2,FALSE))</f>
        <v>1</v>
      </c>
      <c r="CB223" s="252">
        <f t="shared" si="135"/>
        <v>0.5</v>
      </c>
      <c r="CC223" s="154">
        <f>IF(ISNA(VLOOKUP(L223,DANGERARRETE,10,FALSE)),0,VLOOKUP(L223,DANGERARRETE,10,FALSE))</f>
        <v>0</v>
      </c>
      <c r="CD223" s="154">
        <f>IF(ISNA(VLOOKUP(M223,DANGERARRETE,10,FALSE)),0,VLOOKUP(M223,DANGERARRETE,10,FALSE))</f>
        <v>0</v>
      </c>
      <c r="CE223" s="154">
        <f>IF(ISNA(VLOOKUP(N223,DANGERARRETE,10,FALSE)),0,VLOOKUP(N223,DANGERARRETE,10,FALSE))</f>
        <v>0</v>
      </c>
      <c r="CF223" s="154">
        <f>IF(ISNA(VLOOKUP(O223,DANGERARRETE,10,FALSE)),0,VLOOKUP(O223,DANGERARRETE,10,FALSE))</f>
        <v>0</v>
      </c>
      <c r="CG223" s="154">
        <f t="shared" si="136"/>
        <v>0</v>
      </c>
      <c r="CH223" s="296" t="str">
        <f t="shared" si="139"/>
        <v>NON</v>
      </c>
    </row>
    <row r="224" spans="1:86" s="108" customFormat="1" ht="26.5" customHeight="1" x14ac:dyDescent="0.25">
      <c r="A224" s="77">
        <v>116</v>
      </c>
      <c r="B224" s="105"/>
      <c r="C224" s="105"/>
      <c r="D224" s="106"/>
      <c r="E224" s="106"/>
      <c r="F224" s="107"/>
      <c r="G224" s="114" t="s">
        <v>76</v>
      </c>
      <c r="H224" s="114" t="s">
        <v>76</v>
      </c>
      <c r="I224" s="114" t="s">
        <v>76</v>
      </c>
      <c r="J224" s="114" t="s">
        <v>76</v>
      </c>
      <c r="K224" s="114" t="s">
        <v>9</v>
      </c>
      <c r="L224" s="108" t="s">
        <v>8</v>
      </c>
      <c r="M224" s="108" t="s">
        <v>8</v>
      </c>
      <c r="N224" s="108" t="s">
        <v>8</v>
      </c>
      <c r="O224" s="108" t="s">
        <v>8</v>
      </c>
      <c r="P224" s="225" t="s">
        <v>76</v>
      </c>
      <c r="Q224" s="244" t="s">
        <v>34</v>
      </c>
      <c r="R224" s="259" t="s">
        <v>299</v>
      </c>
      <c r="S224" s="265" t="s">
        <v>300</v>
      </c>
      <c r="T224" s="217">
        <v>0</v>
      </c>
      <c r="U224" s="149" t="s">
        <v>58</v>
      </c>
      <c r="V224" s="149" t="s">
        <v>256</v>
      </c>
      <c r="W224" s="150" t="str">
        <f t="shared" si="111"/>
        <v>&lt; 30 mn</v>
      </c>
      <c r="X224" s="151" t="s">
        <v>31</v>
      </c>
      <c r="Y224" s="229" t="s">
        <v>108</v>
      </c>
      <c r="Z224" s="152">
        <f t="shared" si="116"/>
        <v>0</v>
      </c>
      <c r="AA224" s="152">
        <f t="shared" si="117"/>
        <v>0</v>
      </c>
      <c r="AB224" s="152">
        <f t="shared" si="118"/>
        <v>0</v>
      </c>
      <c r="AC224" s="152">
        <f t="shared" si="119"/>
        <v>0</v>
      </c>
      <c r="AD224" s="152">
        <f t="shared" si="120"/>
        <v>0</v>
      </c>
      <c r="AE224" s="152">
        <f t="shared" si="121"/>
        <v>0</v>
      </c>
      <c r="AF224" s="152">
        <f t="shared" si="122"/>
        <v>0</v>
      </c>
      <c r="AG224" s="152">
        <f t="shared" si="123"/>
        <v>0</v>
      </c>
      <c r="AH224" s="152">
        <f t="shared" si="124"/>
        <v>0</v>
      </c>
      <c r="AI224" s="152">
        <f t="shared" si="125"/>
        <v>0</v>
      </c>
      <c r="AJ224" s="152">
        <f t="shared" si="126"/>
        <v>0</v>
      </c>
      <c r="AK224" s="152">
        <f t="shared" si="127"/>
        <v>0</v>
      </c>
      <c r="AL224" s="263">
        <f t="shared" si="72"/>
        <v>0</v>
      </c>
      <c r="AM224" s="263">
        <f t="shared" si="140"/>
        <v>0</v>
      </c>
      <c r="AN224" s="263">
        <f t="shared" si="73"/>
        <v>0</v>
      </c>
      <c r="AO224" s="251">
        <f t="shared" si="141"/>
        <v>0</v>
      </c>
      <c r="AP224" s="153">
        <f t="shared" si="129"/>
        <v>0</v>
      </c>
      <c r="AQ224" s="153" t="str">
        <f t="shared" si="130"/>
        <v>0</v>
      </c>
      <c r="AR224" s="153" t="str">
        <f t="shared" si="137"/>
        <v>0</v>
      </c>
      <c r="AS224" s="153" t="str">
        <f t="shared" si="138"/>
        <v>0</v>
      </c>
      <c r="AT224" s="247">
        <f t="shared" si="131"/>
        <v>1</v>
      </c>
      <c r="AU224" s="247" t="str">
        <f t="shared" si="132"/>
        <v>Faible</v>
      </c>
      <c r="AV224" s="346" t="str">
        <f t="shared" si="133"/>
        <v>NON</v>
      </c>
      <c r="AW224" s="234" t="str">
        <f>IF(CB224&lt;100,"RISQUE MINIME","RISQUE NON FAIBLE")</f>
        <v>RISQUE MINIME</v>
      </c>
      <c r="AX224" s="231" t="str">
        <f>IF(AO224=0,"NON","OUI")</f>
        <v>NON</v>
      </c>
      <c r="AY224" s="351"/>
      <c r="AZ224" s="352" t="s">
        <v>310</v>
      </c>
      <c r="BA224" s="237" t="str">
        <f>IF(AP224=0,"NON","OUI")</f>
        <v>NON</v>
      </c>
      <c r="BB224" s="351"/>
      <c r="BC224" s="351"/>
      <c r="BD224" s="352" t="s">
        <v>310</v>
      </c>
      <c r="BE224" s="237" t="str">
        <f>IF((AQ224+AR224)=3,"YEUX / INGESTION",IF(AQ224="2","YEUX",IF(AR224="1","INGESTION","NON")))</f>
        <v>NON</v>
      </c>
      <c r="BF224" s="351"/>
      <c r="BG224" s="354" t="s">
        <v>310</v>
      </c>
      <c r="BH224" s="154">
        <f>IF(ISNA(VLOOKUP(L224,CMRCLP,4,FALSE)),0,VLOOKUP(L224,CMRCLP,4))</f>
        <v>0</v>
      </c>
      <c r="BI224" s="154">
        <f>IF(ISNA(VLOOKUP(M224,CMRCLP,4,FALSE)),0,VLOOKUP(M224,CMRCLP,4))</f>
        <v>0</v>
      </c>
      <c r="BJ224" s="154">
        <f>IF(ISNA(VLOOKUP(N224,CMRCLP,4,FALSE)),0,VLOOKUP(N224,CMRCLP,4))</f>
        <v>0</v>
      </c>
      <c r="BK224" s="154">
        <f>IF(ISNA(VLOOKUP(O224,CMRCLP,4,FALSE)),0,VLOOKUP(O224,CMRCLP,4))</f>
        <v>0</v>
      </c>
      <c r="BL224" s="154">
        <f>IF(ISNA(VLOOKUP(L224,DANGERCLP,2,FALSE)),1,VLOOKUP(L224,DANGERCLP,2,FALSE))</f>
        <v>1</v>
      </c>
      <c r="BM224" s="154">
        <f>IF(ISNA(VLOOKUP(M224,DANGERCLP,2,FALSE)),1,VLOOKUP(M224,DANGERCLP,2,FALSE))</f>
        <v>1</v>
      </c>
      <c r="BN224" s="154">
        <f>IF(ISNA(VLOOKUP(N224,DANGERCLP,2,FALSE)),1,VLOOKUP(N224,DANGERCLP,2,FALSE))</f>
        <v>1</v>
      </c>
      <c r="BO224" s="154">
        <f>IF(ISNA(VLOOKUP(O224,DANGERCLP,2,FALSE)),1,VLOOKUP(O224,DANGERCLP,2,FALSE))</f>
        <v>1</v>
      </c>
      <c r="BP224" s="154">
        <f>IF(ISNA(VLOOKUP(P224,VLEPON,2)),1,VLOOKUP(P224,VLEPON,2))</f>
        <v>1</v>
      </c>
      <c r="BQ224" s="155">
        <f>T224/MAXA($T$8:$T$463)</f>
        <v>0</v>
      </c>
      <c r="BR224" s="156">
        <f t="shared" si="112"/>
        <v>11</v>
      </c>
      <c r="BS224" s="156">
        <f t="shared" si="113"/>
        <v>11</v>
      </c>
      <c r="BT224" s="157">
        <f t="shared" si="114"/>
        <v>1</v>
      </c>
      <c r="BU224" s="255">
        <f t="shared" si="128"/>
        <v>1</v>
      </c>
      <c r="BV224" s="252">
        <f>IF(ISNA(VLOOKUP((CONCATENATE(U224,V224)),Fréquencess,3,FALSE)),0,VLOOKUP((CONCATENATE(U224,V224)),Fréquencess,3,FALSE))</f>
        <v>1</v>
      </c>
      <c r="BW224" s="247">
        <f t="shared" si="115"/>
        <v>1</v>
      </c>
      <c r="BX224" s="247">
        <f t="shared" si="134"/>
        <v>1</v>
      </c>
      <c r="BY224" s="247">
        <f>IF(ISNA(VLOOKUP(Q224,score_volatilité,2,FALSE)),0,VLOOKUP(Q224,score_volatilité,2,FALSE))</f>
        <v>1</v>
      </c>
      <c r="BZ224" s="247">
        <f>IF(ISNA(VLOOKUP(X224,score_procédé,2,FALSE)),0,VLOOKUP(X224,score_procédé,2,FALSE))</f>
        <v>0.5</v>
      </c>
      <c r="CA224" s="247">
        <f>IF(ISNA(VLOOKUP(Y224,score_protection,2,FALSE)),0,VLOOKUP(Y224,score_protection,2,FALSE))</f>
        <v>1</v>
      </c>
      <c r="CB224" s="252">
        <f t="shared" si="135"/>
        <v>0.5</v>
      </c>
      <c r="CC224" s="154">
        <f>IF(ISNA(VLOOKUP(L224,DANGERARRETE,10,FALSE)),0,VLOOKUP(L224,DANGERARRETE,10,FALSE))</f>
        <v>0</v>
      </c>
      <c r="CD224" s="154">
        <f>IF(ISNA(VLOOKUP(M224,DANGERARRETE,10,FALSE)),0,VLOOKUP(M224,DANGERARRETE,10,FALSE))</f>
        <v>0</v>
      </c>
      <c r="CE224" s="154">
        <f>IF(ISNA(VLOOKUP(N224,DANGERARRETE,10,FALSE)),0,VLOOKUP(N224,DANGERARRETE,10,FALSE))</f>
        <v>0</v>
      </c>
      <c r="CF224" s="154">
        <f>IF(ISNA(VLOOKUP(O224,DANGERARRETE,10,FALSE)),0,VLOOKUP(O224,DANGERARRETE,10,FALSE))</f>
        <v>0</v>
      </c>
      <c r="CG224" s="154">
        <f t="shared" si="136"/>
        <v>0</v>
      </c>
      <c r="CH224" s="296" t="str">
        <f t="shared" si="139"/>
        <v>NON</v>
      </c>
    </row>
    <row r="225" spans="1:86" s="108" customFormat="1" ht="26.5" customHeight="1" x14ac:dyDescent="0.25">
      <c r="A225" s="77">
        <v>116</v>
      </c>
      <c r="B225" s="105"/>
      <c r="C225" s="105"/>
      <c r="D225" s="106"/>
      <c r="E225" s="106"/>
      <c r="F225" s="107"/>
      <c r="G225" s="114" t="s">
        <v>76</v>
      </c>
      <c r="H225" s="114" t="s">
        <v>76</v>
      </c>
      <c r="I225" s="114" t="s">
        <v>76</v>
      </c>
      <c r="J225" s="114" t="s">
        <v>76</v>
      </c>
      <c r="K225" s="114" t="s">
        <v>9</v>
      </c>
      <c r="L225" s="108" t="s">
        <v>8</v>
      </c>
      <c r="M225" s="108" t="s">
        <v>8</v>
      </c>
      <c r="N225" s="108" t="s">
        <v>8</v>
      </c>
      <c r="O225" s="108" t="s">
        <v>8</v>
      </c>
      <c r="P225" s="225" t="s">
        <v>76</v>
      </c>
      <c r="Q225" s="244" t="s">
        <v>34</v>
      </c>
      <c r="R225" s="259" t="s">
        <v>299</v>
      </c>
      <c r="S225" s="265" t="s">
        <v>300</v>
      </c>
      <c r="T225" s="217">
        <v>0</v>
      </c>
      <c r="U225" s="149" t="s">
        <v>58</v>
      </c>
      <c r="V225" s="149" t="s">
        <v>256</v>
      </c>
      <c r="W225" s="150" t="str">
        <f t="shared" si="111"/>
        <v>&lt; 30 mn</v>
      </c>
      <c r="X225" s="151" t="s">
        <v>31</v>
      </c>
      <c r="Y225" s="229" t="s">
        <v>108</v>
      </c>
      <c r="Z225" s="152">
        <f t="shared" si="116"/>
        <v>0</v>
      </c>
      <c r="AA225" s="152">
        <f t="shared" si="117"/>
        <v>0</v>
      </c>
      <c r="AB225" s="152">
        <f t="shared" si="118"/>
        <v>0</v>
      </c>
      <c r="AC225" s="152">
        <f t="shared" si="119"/>
        <v>0</v>
      </c>
      <c r="AD225" s="152">
        <f t="shared" si="120"/>
        <v>0</v>
      </c>
      <c r="AE225" s="152">
        <f t="shared" si="121"/>
        <v>0</v>
      </c>
      <c r="AF225" s="152">
        <f t="shared" si="122"/>
        <v>0</v>
      </c>
      <c r="AG225" s="152">
        <f t="shared" si="123"/>
        <v>0</v>
      </c>
      <c r="AH225" s="152">
        <f t="shared" si="124"/>
        <v>0</v>
      </c>
      <c r="AI225" s="152">
        <f t="shared" si="125"/>
        <v>0</v>
      </c>
      <c r="AJ225" s="152">
        <f t="shared" si="126"/>
        <v>0</v>
      </c>
      <c r="AK225" s="152">
        <f t="shared" si="127"/>
        <v>0</v>
      </c>
      <c r="AL225" s="263">
        <f t="shared" si="72"/>
        <v>0</v>
      </c>
      <c r="AM225" s="263">
        <f t="shared" si="140"/>
        <v>0</v>
      </c>
      <c r="AN225" s="263">
        <f t="shared" si="73"/>
        <v>0</v>
      </c>
      <c r="AO225" s="251">
        <f t="shared" si="141"/>
        <v>0</v>
      </c>
      <c r="AP225" s="153">
        <f t="shared" si="129"/>
        <v>0</v>
      </c>
      <c r="AQ225" s="153" t="str">
        <f t="shared" si="130"/>
        <v>0</v>
      </c>
      <c r="AR225" s="153" t="str">
        <f t="shared" si="137"/>
        <v>0</v>
      </c>
      <c r="AS225" s="153" t="str">
        <f t="shared" si="138"/>
        <v>0</v>
      </c>
      <c r="AT225" s="247">
        <f t="shared" si="131"/>
        <v>1</v>
      </c>
      <c r="AU225" s="247" t="str">
        <f t="shared" si="132"/>
        <v>Faible</v>
      </c>
      <c r="AV225" s="346" t="str">
        <f t="shared" si="133"/>
        <v>NON</v>
      </c>
      <c r="AW225" s="234" t="str">
        <f>IF(CB225&lt;100,"RISQUE MINIME","RISQUE NON FAIBLE")</f>
        <v>RISQUE MINIME</v>
      </c>
      <c r="AX225" s="231" t="str">
        <f>IF(AO225=0,"NON","OUI")</f>
        <v>NON</v>
      </c>
      <c r="AY225" s="351"/>
      <c r="AZ225" s="352" t="s">
        <v>310</v>
      </c>
      <c r="BA225" s="237" t="str">
        <f>IF(AP225=0,"NON","OUI")</f>
        <v>NON</v>
      </c>
      <c r="BB225" s="351"/>
      <c r="BC225" s="351"/>
      <c r="BD225" s="352" t="s">
        <v>310</v>
      </c>
      <c r="BE225" s="237" t="str">
        <f>IF((AQ225+AR225)=3,"YEUX / INGESTION",IF(AQ225="2","YEUX",IF(AR225="1","INGESTION","NON")))</f>
        <v>NON</v>
      </c>
      <c r="BF225" s="351"/>
      <c r="BG225" s="354" t="s">
        <v>310</v>
      </c>
      <c r="BH225" s="154">
        <f>IF(ISNA(VLOOKUP(L225,CMRCLP,4,FALSE)),0,VLOOKUP(L225,CMRCLP,4))</f>
        <v>0</v>
      </c>
      <c r="BI225" s="154">
        <f>IF(ISNA(VLOOKUP(M225,CMRCLP,4,FALSE)),0,VLOOKUP(M225,CMRCLP,4))</f>
        <v>0</v>
      </c>
      <c r="BJ225" s="154">
        <f>IF(ISNA(VLOOKUP(N225,CMRCLP,4,FALSE)),0,VLOOKUP(N225,CMRCLP,4))</f>
        <v>0</v>
      </c>
      <c r="BK225" s="154">
        <f>IF(ISNA(VLOOKUP(O225,CMRCLP,4,FALSE)),0,VLOOKUP(O225,CMRCLP,4))</f>
        <v>0</v>
      </c>
      <c r="BL225" s="154">
        <f>IF(ISNA(VLOOKUP(L225,DANGERCLP,2,FALSE)),1,VLOOKUP(L225,DANGERCLP,2,FALSE))</f>
        <v>1</v>
      </c>
      <c r="BM225" s="154">
        <f>IF(ISNA(VLOOKUP(M225,DANGERCLP,2,FALSE)),1,VLOOKUP(M225,DANGERCLP,2,FALSE))</f>
        <v>1</v>
      </c>
      <c r="BN225" s="154">
        <f>IF(ISNA(VLOOKUP(N225,DANGERCLP,2,FALSE)),1,VLOOKUP(N225,DANGERCLP,2,FALSE))</f>
        <v>1</v>
      </c>
      <c r="BO225" s="154">
        <f>IF(ISNA(VLOOKUP(O225,DANGERCLP,2,FALSE)),1,VLOOKUP(O225,DANGERCLP,2,FALSE))</f>
        <v>1</v>
      </c>
      <c r="BP225" s="154">
        <f>IF(ISNA(VLOOKUP(P225,VLEPON,2)),1,VLOOKUP(P225,VLEPON,2))</f>
        <v>1</v>
      </c>
      <c r="BQ225" s="155">
        <f>T225/MAXA($T$8:$T$463)</f>
        <v>0</v>
      </c>
      <c r="BR225" s="156">
        <f t="shared" si="112"/>
        <v>11</v>
      </c>
      <c r="BS225" s="156">
        <f t="shared" si="113"/>
        <v>11</v>
      </c>
      <c r="BT225" s="157">
        <f t="shared" si="114"/>
        <v>1</v>
      </c>
      <c r="BU225" s="255">
        <f t="shared" si="128"/>
        <v>1</v>
      </c>
      <c r="BV225" s="252">
        <f>IF(ISNA(VLOOKUP((CONCATENATE(U225,V225)),Fréquencess,3,FALSE)),0,VLOOKUP((CONCATENATE(U225,V225)),Fréquencess,3,FALSE))</f>
        <v>1</v>
      </c>
      <c r="BW225" s="247">
        <f t="shared" si="115"/>
        <v>1</v>
      </c>
      <c r="BX225" s="247">
        <f t="shared" si="134"/>
        <v>1</v>
      </c>
      <c r="BY225" s="247">
        <f>IF(ISNA(VLOOKUP(Q225,score_volatilité,2,FALSE)),0,VLOOKUP(Q225,score_volatilité,2,FALSE))</f>
        <v>1</v>
      </c>
      <c r="BZ225" s="247">
        <f>IF(ISNA(VLOOKUP(X225,score_procédé,2,FALSE)),0,VLOOKUP(X225,score_procédé,2,FALSE))</f>
        <v>0.5</v>
      </c>
      <c r="CA225" s="247">
        <f>IF(ISNA(VLOOKUP(Y225,score_protection,2,FALSE)),0,VLOOKUP(Y225,score_protection,2,FALSE))</f>
        <v>1</v>
      </c>
      <c r="CB225" s="252">
        <f t="shared" si="135"/>
        <v>0.5</v>
      </c>
      <c r="CC225" s="154">
        <f>IF(ISNA(VLOOKUP(L225,DANGERARRETE,10,FALSE)),0,VLOOKUP(L225,DANGERARRETE,10,FALSE))</f>
        <v>0</v>
      </c>
      <c r="CD225" s="154">
        <f>IF(ISNA(VLOOKUP(M225,DANGERARRETE,10,FALSE)),0,VLOOKUP(M225,DANGERARRETE,10,FALSE))</f>
        <v>0</v>
      </c>
      <c r="CE225" s="154">
        <f>IF(ISNA(VLOOKUP(N225,DANGERARRETE,10,FALSE)),0,VLOOKUP(N225,DANGERARRETE,10,FALSE))</f>
        <v>0</v>
      </c>
      <c r="CF225" s="154">
        <f>IF(ISNA(VLOOKUP(O225,DANGERARRETE,10,FALSE)),0,VLOOKUP(O225,DANGERARRETE,10,FALSE))</f>
        <v>0</v>
      </c>
      <c r="CG225" s="154">
        <f t="shared" si="136"/>
        <v>0</v>
      </c>
      <c r="CH225" s="296" t="str">
        <f t="shared" si="139"/>
        <v>NON</v>
      </c>
    </row>
    <row r="226" spans="1:86" s="108" customFormat="1" ht="26.5" customHeight="1" x14ac:dyDescent="0.25">
      <c r="A226" s="77">
        <v>116</v>
      </c>
      <c r="B226" s="105"/>
      <c r="C226" s="105"/>
      <c r="D226" s="106"/>
      <c r="E226" s="106"/>
      <c r="F226" s="107"/>
      <c r="G226" s="114" t="s">
        <v>76</v>
      </c>
      <c r="H226" s="114" t="s">
        <v>76</v>
      </c>
      <c r="I226" s="114" t="s">
        <v>76</v>
      </c>
      <c r="J226" s="114" t="s">
        <v>76</v>
      </c>
      <c r="K226" s="114" t="s">
        <v>9</v>
      </c>
      <c r="L226" s="108" t="s">
        <v>8</v>
      </c>
      <c r="M226" s="108" t="s">
        <v>8</v>
      </c>
      <c r="N226" s="108" t="s">
        <v>8</v>
      </c>
      <c r="O226" s="108" t="s">
        <v>8</v>
      </c>
      <c r="P226" s="225" t="s">
        <v>76</v>
      </c>
      <c r="Q226" s="244" t="s">
        <v>34</v>
      </c>
      <c r="R226" s="259" t="s">
        <v>299</v>
      </c>
      <c r="S226" s="265" t="s">
        <v>300</v>
      </c>
      <c r="T226" s="217">
        <v>0</v>
      </c>
      <c r="U226" s="149" t="s">
        <v>58</v>
      </c>
      <c r="V226" s="149" t="s">
        <v>256</v>
      </c>
      <c r="W226" s="150" t="str">
        <f t="shared" si="111"/>
        <v>&lt; 30 mn</v>
      </c>
      <c r="X226" s="151" t="s">
        <v>31</v>
      </c>
      <c r="Y226" s="229" t="s">
        <v>108</v>
      </c>
      <c r="Z226" s="152">
        <f t="shared" si="116"/>
        <v>0</v>
      </c>
      <c r="AA226" s="152">
        <f t="shared" si="117"/>
        <v>0</v>
      </c>
      <c r="AB226" s="152">
        <f t="shared" si="118"/>
        <v>0</v>
      </c>
      <c r="AC226" s="152">
        <f t="shared" si="119"/>
        <v>0</v>
      </c>
      <c r="AD226" s="152">
        <f t="shared" si="120"/>
        <v>0</v>
      </c>
      <c r="AE226" s="152">
        <f t="shared" si="121"/>
        <v>0</v>
      </c>
      <c r="AF226" s="152">
        <f t="shared" si="122"/>
        <v>0</v>
      </c>
      <c r="AG226" s="152">
        <f t="shared" si="123"/>
        <v>0</v>
      </c>
      <c r="AH226" s="152">
        <f t="shared" si="124"/>
        <v>0</v>
      </c>
      <c r="AI226" s="152">
        <f t="shared" si="125"/>
        <v>0</v>
      </c>
      <c r="AJ226" s="152">
        <f t="shared" si="126"/>
        <v>0</v>
      </c>
      <c r="AK226" s="152">
        <f t="shared" si="127"/>
        <v>0</v>
      </c>
      <c r="AL226" s="263">
        <f t="shared" si="72"/>
        <v>0</v>
      </c>
      <c r="AM226" s="263">
        <f t="shared" si="140"/>
        <v>0</v>
      </c>
      <c r="AN226" s="263">
        <f t="shared" si="73"/>
        <v>0</v>
      </c>
      <c r="AO226" s="251">
        <f t="shared" si="141"/>
        <v>0</v>
      </c>
      <c r="AP226" s="153">
        <f t="shared" si="129"/>
        <v>0</v>
      </c>
      <c r="AQ226" s="153" t="str">
        <f t="shared" si="130"/>
        <v>0</v>
      </c>
      <c r="AR226" s="153" t="str">
        <f t="shared" si="137"/>
        <v>0</v>
      </c>
      <c r="AS226" s="153" t="str">
        <f t="shared" si="138"/>
        <v>0</v>
      </c>
      <c r="AT226" s="247">
        <f t="shared" si="131"/>
        <v>1</v>
      </c>
      <c r="AU226" s="247" t="str">
        <f t="shared" si="132"/>
        <v>Faible</v>
      </c>
      <c r="AV226" s="346" t="str">
        <f t="shared" si="133"/>
        <v>NON</v>
      </c>
      <c r="AW226" s="234" t="str">
        <f>IF(CB226&lt;100,"RISQUE MINIME","RISQUE NON FAIBLE")</f>
        <v>RISQUE MINIME</v>
      </c>
      <c r="AX226" s="231" t="str">
        <f>IF(AO226=0,"NON","OUI")</f>
        <v>NON</v>
      </c>
      <c r="AY226" s="351"/>
      <c r="AZ226" s="352" t="s">
        <v>310</v>
      </c>
      <c r="BA226" s="237" t="str">
        <f>IF(AP226=0,"NON","OUI")</f>
        <v>NON</v>
      </c>
      <c r="BB226" s="351"/>
      <c r="BC226" s="351"/>
      <c r="BD226" s="352" t="s">
        <v>310</v>
      </c>
      <c r="BE226" s="237" t="str">
        <f>IF((AQ226+AR226)=3,"YEUX / INGESTION",IF(AQ226="2","YEUX",IF(AR226="1","INGESTION","NON")))</f>
        <v>NON</v>
      </c>
      <c r="BF226" s="351"/>
      <c r="BG226" s="354" t="s">
        <v>310</v>
      </c>
      <c r="BH226" s="154">
        <f>IF(ISNA(VLOOKUP(L226,CMRCLP,4,FALSE)),0,VLOOKUP(L226,CMRCLP,4))</f>
        <v>0</v>
      </c>
      <c r="BI226" s="154">
        <f>IF(ISNA(VLOOKUP(M226,CMRCLP,4,FALSE)),0,VLOOKUP(M226,CMRCLP,4))</f>
        <v>0</v>
      </c>
      <c r="BJ226" s="154">
        <f>IF(ISNA(VLOOKUP(N226,CMRCLP,4,FALSE)),0,VLOOKUP(N226,CMRCLP,4))</f>
        <v>0</v>
      </c>
      <c r="BK226" s="154">
        <f>IF(ISNA(VLOOKUP(O226,CMRCLP,4,FALSE)),0,VLOOKUP(O226,CMRCLP,4))</f>
        <v>0</v>
      </c>
      <c r="BL226" s="154">
        <f>IF(ISNA(VLOOKUP(L226,DANGERCLP,2,FALSE)),1,VLOOKUP(L226,DANGERCLP,2,FALSE))</f>
        <v>1</v>
      </c>
      <c r="BM226" s="154">
        <f>IF(ISNA(VLOOKUP(M226,DANGERCLP,2,FALSE)),1,VLOOKUP(M226,DANGERCLP,2,FALSE))</f>
        <v>1</v>
      </c>
      <c r="BN226" s="154">
        <f>IF(ISNA(VLOOKUP(N226,DANGERCLP,2,FALSE)),1,VLOOKUP(N226,DANGERCLP,2,FALSE))</f>
        <v>1</v>
      </c>
      <c r="BO226" s="154">
        <f>IF(ISNA(VLOOKUP(O226,DANGERCLP,2,FALSE)),1,VLOOKUP(O226,DANGERCLP,2,FALSE))</f>
        <v>1</v>
      </c>
      <c r="BP226" s="154">
        <f>IF(ISNA(VLOOKUP(P226,VLEPON,2)),1,VLOOKUP(P226,VLEPON,2))</f>
        <v>1</v>
      </c>
      <c r="BQ226" s="155">
        <f>T226/MAXA($T$8:$T$463)</f>
        <v>0</v>
      </c>
      <c r="BR226" s="156">
        <f t="shared" si="112"/>
        <v>11</v>
      </c>
      <c r="BS226" s="156">
        <f t="shared" si="113"/>
        <v>11</v>
      </c>
      <c r="BT226" s="157">
        <f t="shared" si="114"/>
        <v>1</v>
      </c>
      <c r="BU226" s="255">
        <f t="shared" si="128"/>
        <v>1</v>
      </c>
      <c r="BV226" s="252">
        <f>IF(ISNA(VLOOKUP((CONCATENATE(U226,V226)),Fréquencess,3,FALSE)),0,VLOOKUP((CONCATENATE(U226,V226)),Fréquencess,3,FALSE))</f>
        <v>1</v>
      </c>
      <c r="BW226" s="247">
        <f t="shared" si="115"/>
        <v>1</v>
      </c>
      <c r="BX226" s="247">
        <f t="shared" si="134"/>
        <v>1</v>
      </c>
      <c r="BY226" s="247">
        <f>IF(ISNA(VLOOKUP(Q226,score_volatilité,2,FALSE)),0,VLOOKUP(Q226,score_volatilité,2,FALSE))</f>
        <v>1</v>
      </c>
      <c r="BZ226" s="247">
        <f>IF(ISNA(VLOOKUP(X226,score_procédé,2,FALSE)),0,VLOOKUP(X226,score_procédé,2,FALSE))</f>
        <v>0.5</v>
      </c>
      <c r="CA226" s="247">
        <f>IF(ISNA(VLOOKUP(Y226,score_protection,2,FALSE)),0,VLOOKUP(Y226,score_protection,2,FALSE))</f>
        <v>1</v>
      </c>
      <c r="CB226" s="252">
        <f t="shared" si="135"/>
        <v>0.5</v>
      </c>
      <c r="CC226" s="154">
        <f>IF(ISNA(VLOOKUP(L226,DANGERARRETE,10,FALSE)),0,VLOOKUP(L226,DANGERARRETE,10,FALSE))</f>
        <v>0</v>
      </c>
      <c r="CD226" s="154">
        <f>IF(ISNA(VLOOKUP(M226,DANGERARRETE,10,FALSE)),0,VLOOKUP(M226,DANGERARRETE,10,FALSE))</f>
        <v>0</v>
      </c>
      <c r="CE226" s="154">
        <f>IF(ISNA(VLOOKUP(N226,DANGERARRETE,10,FALSE)),0,VLOOKUP(N226,DANGERARRETE,10,FALSE))</f>
        <v>0</v>
      </c>
      <c r="CF226" s="154">
        <f>IF(ISNA(VLOOKUP(O226,DANGERARRETE,10,FALSE)),0,VLOOKUP(O226,DANGERARRETE,10,FALSE))</f>
        <v>0</v>
      </c>
      <c r="CG226" s="154">
        <f t="shared" si="136"/>
        <v>0</v>
      </c>
      <c r="CH226" s="296" t="str">
        <f t="shared" si="139"/>
        <v>NON</v>
      </c>
    </row>
    <row r="227" spans="1:86" s="108" customFormat="1" ht="26.5" customHeight="1" x14ac:dyDescent="0.25">
      <c r="A227" s="77">
        <v>116</v>
      </c>
      <c r="B227" s="105"/>
      <c r="C227" s="105"/>
      <c r="D227" s="106"/>
      <c r="E227" s="106"/>
      <c r="F227" s="107"/>
      <c r="G227" s="114" t="s">
        <v>76</v>
      </c>
      <c r="H227" s="114" t="s">
        <v>76</v>
      </c>
      <c r="I227" s="114" t="s">
        <v>76</v>
      </c>
      <c r="J227" s="114" t="s">
        <v>76</v>
      </c>
      <c r="K227" s="114" t="s">
        <v>9</v>
      </c>
      <c r="L227" s="108" t="s">
        <v>8</v>
      </c>
      <c r="M227" s="108" t="s">
        <v>8</v>
      </c>
      <c r="N227" s="108" t="s">
        <v>8</v>
      </c>
      <c r="O227" s="108" t="s">
        <v>8</v>
      </c>
      <c r="P227" s="225" t="s">
        <v>76</v>
      </c>
      <c r="Q227" s="244" t="s">
        <v>34</v>
      </c>
      <c r="R227" s="259" t="s">
        <v>299</v>
      </c>
      <c r="S227" s="265" t="s">
        <v>300</v>
      </c>
      <c r="T227" s="217">
        <v>0</v>
      </c>
      <c r="U227" s="149" t="s">
        <v>58</v>
      </c>
      <c r="V227" s="149" t="s">
        <v>256</v>
      </c>
      <c r="W227" s="150" t="str">
        <f t="shared" si="111"/>
        <v>&lt; 30 mn</v>
      </c>
      <c r="X227" s="151" t="s">
        <v>31</v>
      </c>
      <c r="Y227" s="229" t="s">
        <v>108</v>
      </c>
      <c r="Z227" s="152">
        <f t="shared" si="116"/>
        <v>0</v>
      </c>
      <c r="AA227" s="152">
        <f t="shared" si="117"/>
        <v>0</v>
      </c>
      <c r="AB227" s="152">
        <f t="shared" si="118"/>
        <v>0</v>
      </c>
      <c r="AC227" s="152">
        <f t="shared" si="119"/>
        <v>0</v>
      </c>
      <c r="AD227" s="152">
        <f t="shared" si="120"/>
        <v>0</v>
      </c>
      <c r="AE227" s="152">
        <f t="shared" si="121"/>
        <v>0</v>
      </c>
      <c r="AF227" s="152">
        <f t="shared" si="122"/>
        <v>0</v>
      </c>
      <c r="AG227" s="152">
        <f t="shared" si="123"/>
        <v>0</v>
      </c>
      <c r="AH227" s="152">
        <f t="shared" si="124"/>
        <v>0</v>
      </c>
      <c r="AI227" s="152">
        <f t="shared" si="125"/>
        <v>0</v>
      </c>
      <c r="AJ227" s="152">
        <f t="shared" si="126"/>
        <v>0</v>
      </c>
      <c r="AK227" s="152">
        <f t="shared" si="127"/>
        <v>0</v>
      </c>
      <c r="AL227" s="263">
        <f t="shared" si="72"/>
        <v>0</v>
      </c>
      <c r="AM227" s="263">
        <f t="shared" si="140"/>
        <v>0</v>
      </c>
      <c r="AN227" s="263">
        <f t="shared" si="73"/>
        <v>0</v>
      </c>
      <c r="AO227" s="251">
        <f t="shared" si="141"/>
        <v>0</v>
      </c>
      <c r="AP227" s="153">
        <f t="shared" si="129"/>
        <v>0</v>
      </c>
      <c r="AQ227" s="153" t="str">
        <f t="shared" si="130"/>
        <v>0</v>
      </c>
      <c r="AR227" s="153" t="str">
        <f t="shared" si="137"/>
        <v>0</v>
      </c>
      <c r="AS227" s="153" t="str">
        <f t="shared" si="138"/>
        <v>0</v>
      </c>
      <c r="AT227" s="247">
        <f t="shared" si="131"/>
        <v>1</v>
      </c>
      <c r="AU227" s="247" t="str">
        <f t="shared" si="132"/>
        <v>Faible</v>
      </c>
      <c r="AV227" s="346" t="str">
        <f t="shared" si="133"/>
        <v>NON</v>
      </c>
      <c r="AW227" s="234" t="str">
        <f>IF(CB227&lt;100,"RISQUE MINIME","RISQUE NON FAIBLE")</f>
        <v>RISQUE MINIME</v>
      </c>
      <c r="AX227" s="231" t="str">
        <f>IF(AO227=0,"NON","OUI")</f>
        <v>NON</v>
      </c>
      <c r="AY227" s="351"/>
      <c r="AZ227" s="352" t="s">
        <v>310</v>
      </c>
      <c r="BA227" s="237" t="str">
        <f>IF(AP227=0,"NON","OUI")</f>
        <v>NON</v>
      </c>
      <c r="BB227" s="351"/>
      <c r="BC227" s="351"/>
      <c r="BD227" s="352" t="s">
        <v>310</v>
      </c>
      <c r="BE227" s="237" t="str">
        <f>IF((AQ227+AR227)=3,"YEUX / INGESTION",IF(AQ227="2","YEUX",IF(AR227="1","INGESTION","NON")))</f>
        <v>NON</v>
      </c>
      <c r="BF227" s="351"/>
      <c r="BG227" s="354" t="s">
        <v>310</v>
      </c>
      <c r="BH227" s="154">
        <f>IF(ISNA(VLOOKUP(L227,CMRCLP,4,FALSE)),0,VLOOKUP(L227,CMRCLP,4))</f>
        <v>0</v>
      </c>
      <c r="BI227" s="154">
        <f>IF(ISNA(VLOOKUP(M227,CMRCLP,4,FALSE)),0,VLOOKUP(M227,CMRCLP,4))</f>
        <v>0</v>
      </c>
      <c r="BJ227" s="154">
        <f>IF(ISNA(VLOOKUP(N227,CMRCLP,4,FALSE)),0,VLOOKUP(N227,CMRCLP,4))</f>
        <v>0</v>
      </c>
      <c r="BK227" s="154">
        <f>IF(ISNA(VLOOKUP(O227,CMRCLP,4,FALSE)),0,VLOOKUP(O227,CMRCLP,4))</f>
        <v>0</v>
      </c>
      <c r="BL227" s="154">
        <f>IF(ISNA(VLOOKUP(L227,DANGERCLP,2,FALSE)),1,VLOOKUP(L227,DANGERCLP,2,FALSE))</f>
        <v>1</v>
      </c>
      <c r="BM227" s="154">
        <f>IF(ISNA(VLOOKUP(M227,DANGERCLP,2,FALSE)),1,VLOOKUP(M227,DANGERCLP,2,FALSE))</f>
        <v>1</v>
      </c>
      <c r="BN227" s="154">
        <f>IF(ISNA(VLOOKUP(N227,DANGERCLP,2,FALSE)),1,VLOOKUP(N227,DANGERCLP,2,FALSE))</f>
        <v>1</v>
      </c>
      <c r="BO227" s="154">
        <f>IF(ISNA(VLOOKUP(O227,DANGERCLP,2,FALSE)),1,VLOOKUP(O227,DANGERCLP,2,FALSE))</f>
        <v>1</v>
      </c>
      <c r="BP227" s="154">
        <f>IF(ISNA(VLOOKUP(P227,VLEPON,2)),1,VLOOKUP(P227,VLEPON,2))</f>
        <v>1</v>
      </c>
      <c r="BQ227" s="155">
        <f>T227/MAXA($T$8:$T$463)</f>
        <v>0</v>
      </c>
      <c r="BR227" s="156">
        <f t="shared" si="112"/>
        <v>11</v>
      </c>
      <c r="BS227" s="156">
        <f t="shared" si="113"/>
        <v>11</v>
      </c>
      <c r="BT227" s="157">
        <f t="shared" si="114"/>
        <v>1</v>
      </c>
      <c r="BU227" s="255">
        <f t="shared" si="128"/>
        <v>1</v>
      </c>
      <c r="BV227" s="252">
        <f>IF(ISNA(VLOOKUP((CONCATENATE(U227,V227)),Fréquencess,3,FALSE)),0,VLOOKUP((CONCATENATE(U227,V227)),Fréquencess,3,FALSE))</f>
        <v>1</v>
      </c>
      <c r="BW227" s="247">
        <f t="shared" si="115"/>
        <v>1</v>
      </c>
      <c r="BX227" s="247">
        <f t="shared" si="134"/>
        <v>1</v>
      </c>
      <c r="BY227" s="247">
        <f>IF(ISNA(VLOOKUP(Q227,score_volatilité,2,FALSE)),0,VLOOKUP(Q227,score_volatilité,2,FALSE))</f>
        <v>1</v>
      </c>
      <c r="BZ227" s="247">
        <f>IF(ISNA(VLOOKUP(X227,score_procédé,2,FALSE)),0,VLOOKUP(X227,score_procédé,2,FALSE))</f>
        <v>0.5</v>
      </c>
      <c r="CA227" s="247">
        <f>IF(ISNA(VLOOKUP(Y227,score_protection,2,FALSE)),0,VLOOKUP(Y227,score_protection,2,FALSE))</f>
        <v>1</v>
      </c>
      <c r="CB227" s="252">
        <f t="shared" si="135"/>
        <v>0.5</v>
      </c>
      <c r="CC227" s="154">
        <f>IF(ISNA(VLOOKUP(L227,DANGERARRETE,10,FALSE)),0,VLOOKUP(L227,DANGERARRETE,10,FALSE))</f>
        <v>0</v>
      </c>
      <c r="CD227" s="154">
        <f>IF(ISNA(VLOOKUP(M227,DANGERARRETE,10,FALSE)),0,VLOOKUP(M227,DANGERARRETE,10,FALSE))</f>
        <v>0</v>
      </c>
      <c r="CE227" s="154">
        <f>IF(ISNA(VLOOKUP(N227,DANGERARRETE,10,FALSE)),0,VLOOKUP(N227,DANGERARRETE,10,FALSE))</f>
        <v>0</v>
      </c>
      <c r="CF227" s="154">
        <f>IF(ISNA(VLOOKUP(O227,DANGERARRETE,10,FALSE)),0,VLOOKUP(O227,DANGERARRETE,10,FALSE))</f>
        <v>0</v>
      </c>
      <c r="CG227" s="154">
        <f t="shared" si="136"/>
        <v>0</v>
      </c>
      <c r="CH227" s="296" t="str">
        <f t="shared" si="139"/>
        <v>NON</v>
      </c>
    </row>
    <row r="228" spans="1:86" s="108" customFormat="1" ht="26.5" customHeight="1" x14ac:dyDescent="0.25">
      <c r="A228" s="77">
        <v>116</v>
      </c>
      <c r="B228" s="105"/>
      <c r="C228" s="105"/>
      <c r="D228" s="106"/>
      <c r="E228" s="106"/>
      <c r="F228" s="107"/>
      <c r="G228" s="114" t="s">
        <v>76</v>
      </c>
      <c r="H228" s="114" t="s">
        <v>76</v>
      </c>
      <c r="I228" s="114" t="s">
        <v>76</v>
      </c>
      <c r="J228" s="114" t="s">
        <v>76</v>
      </c>
      <c r="K228" s="114" t="s">
        <v>9</v>
      </c>
      <c r="L228" s="108" t="s">
        <v>8</v>
      </c>
      <c r="M228" s="108" t="s">
        <v>8</v>
      </c>
      <c r="N228" s="108" t="s">
        <v>8</v>
      </c>
      <c r="O228" s="108" t="s">
        <v>8</v>
      </c>
      <c r="P228" s="225" t="s">
        <v>76</v>
      </c>
      <c r="Q228" s="244" t="s">
        <v>34</v>
      </c>
      <c r="R228" s="259" t="s">
        <v>299</v>
      </c>
      <c r="S228" s="265" t="s">
        <v>300</v>
      </c>
      <c r="T228" s="217">
        <v>0</v>
      </c>
      <c r="U228" s="149" t="s">
        <v>58</v>
      </c>
      <c r="V228" s="149" t="s">
        <v>256</v>
      </c>
      <c r="W228" s="150" t="str">
        <f t="shared" si="111"/>
        <v>&lt; 30 mn</v>
      </c>
      <c r="X228" s="151" t="s">
        <v>31</v>
      </c>
      <c r="Y228" s="229" t="s">
        <v>108</v>
      </c>
      <c r="Z228" s="152">
        <f t="shared" si="116"/>
        <v>0</v>
      </c>
      <c r="AA228" s="152">
        <f t="shared" si="117"/>
        <v>0</v>
      </c>
      <c r="AB228" s="152">
        <f t="shared" si="118"/>
        <v>0</v>
      </c>
      <c r="AC228" s="152">
        <f t="shared" si="119"/>
        <v>0</v>
      </c>
      <c r="AD228" s="152">
        <f t="shared" si="120"/>
        <v>0</v>
      </c>
      <c r="AE228" s="152">
        <f t="shared" si="121"/>
        <v>0</v>
      </c>
      <c r="AF228" s="152">
        <f t="shared" si="122"/>
        <v>0</v>
      </c>
      <c r="AG228" s="152">
        <f t="shared" si="123"/>
        <v>0</v>
      </c>
      <c r="AH228" s="152">
        <f t="shared" si="124"/>
        <v>0</v>
      </c>
      <c r="AI228" s="152">
        <f t="shared" si="125"/>
        <v>0</v>
      </c>
      <c r="AJ228" s="152">
        <f t="shared" si="126"/>
        <v>0</v>
      </c>
      <c r="AK228" s="152">
        <f t="shared" si="127"/>
        <v>0</v>
      </c>
      <c r="AL228" s="263">
        <f t="shared" ref="AL228:AL291" si="142">IF(Q228="inférieure à 80°C",1,0)</f>
        <v>0</v>
      </c>
      <c r="AM228" s="263">
        <f t="shared" si="140"/>
        <v>0</v>
      </c>
      <c r="AN228" s="263">
        <f t="shared" ref="AN228:AN291" si="143">IF(S228="Non concerné",0,IF(S228="Pas disponible",0,1))</f>
        <v>0</v>
      </c>
      <c r="AO228" s="251">
        <f t="shared" si="141"/>
        <v>0</v>
      </c>
      <c r="AP228" s="153">
        <f t="shared" si="129"/>
        <v>0</v>
      </c>
      <c r="AQ228" s="153" t="str">
        <f t="shared" si="130"/>
        <v>0</v>
      </c>
      <c r="AR228" s="153" t="str">
        <f t="shared" si="137"/>
        <v>0</v>
      </c>
      <c r="AS228" s="153" t="str">
        <f t="shared" si="138"/>
        <v>0</v>
      </c>
      <c r="AT228" s="247">
        <f t="shared" si="131"/>
        <v>1</v>
      </c>
      <c r="AU228" s="247" t="str">
        <f t="shared" si="132"/>
        <v>Faible</v>
      </c>
      <c r="AV228" s="346" t="str">
        <f t="shared" si="133"/>
        <v>NON</v>
      </c>
      <c r="AW228" s="234" t="str">
        <f>IF(CB228&lt;100,"RISQUE MINIME","RISQUE NON FAIBLE")</f>
        <v>RISQUE MINIME</v>
      </c>
      <c r="AX228" s="231" t="str">
        <f>IF(AO228=0,"NON","OUI")</f>
        <v>NON</v>
      </c>
      <c r="AY228" s="351"/>
      <c r="AZ228" s="352" t="s">
        <v>310</v>
      </c>
      <c r="BA228" s="237" t="str">
        <f>IF(AP228=0,"NON","OUI")</f>
        <v>NON</v>
      </c>
      <c r="BB228" s="351"/>
      <c r="BC228" s="351"/>
      <c r="BD228" s="352" t="s">
        <v>310</v>
      </c>
      <c r="BE228" s="237" t="str">
        <f>IF((AQ228+AR228)=3,"YEUX / INGESTION",IF(AQ228="2","YEUX",IF(AR228="1","INGESTION","NON")))</f>
        <v>NON</v>
      </c>
      <c r="BF228" s="351"/>
      <c r="BG228" s="354" t="s">
        <v>310</v>
      </c>
      <c r="BH228" s="154">
        <f>IF(ISNA(VLOOKUP(L228,CMRCLP,4,FALSE)),0,VLOOKUP(L228,CMRCLP,4))</f>
        <v>0</v>
      </c>
      <c r="BI228" s="154">
        <f>IF(ISNA(VLOOKUP(M228,CMRCLP,4,FALSE)),0,VLOOKUP(M228,CMRCLP,4))</f>
        <v>0</v>
      </c>
      <c r="BJ228" s="154">
        <f>IF(ISNA(VLOOKUP(N228,CMRCLP,4,FALSE)),0,VLOOKUP(N228,CMRCLP,4))</f>
        <v>0</v>
      </c>
      <c r="BK228" s="154">
        <f>IF(ISNA(VLOOKUP(O228,CMRCLP,4,FALSE)),0,VLOOKUP(O228,CMRCLP,4))</f>
        <v>0</v>
      </c>
      <c r="BL228" s="154">
        <f>IF(ISNA(VLOOKUP(L228,DANGERCLP,2,FALSE)),1,VLOOKUP(L228,DANGERCLP,2,FALSE))</f>
        <v>1</v>
      </c>
      <c r="BM228" s="154">
        <f>IF(ISNA(VLOOKUP(M228,DANGERCLP,2,FALSE)),1,VLOOKUP(M228,DANGERCLP,2,FALSE))</f>
        <v>1</v>
      </c>
      <c r="BN228" s="154">
        <f>IF(ISNA(VLOOKUP(N228,DANGERCLP,2,FALSE)),1,VLOOKUP(N228,DANGERCLP,2,FALSE))</f>
        <v>1</v>
      </c>
      <c r="BO228" s="154">
        <f>IF(ISNA(VLOOKUP(O228,DANGERCLP,2,FALSE)),1,VLOOKUP(O228,DANGERCLP,2,FALSE))</f>
        <v>1</v>
      </c>
      <c r="BP228" s="154">
        <f>IF(ISNA(VLOOKUP(P228,VLEPON,2)),1,VLOOKUP(P228,VLEPON,2))</f>
        <v>1</v>
      </c>
      <c r="BQ228" s="155">
        <f>T228/MAXA($T$8:$T$463)</f>
        <v>0</v>
      </c>
      <c r="BR228" s="156">
        <f t="shared" si="112"/>
        <v>11</v>
      </c>
      <c r="BS228" s="156">
        <f t="shared" si="113"/>
        <v>11</v>
      </c>
      <c r="BT228" s="157">
        <f t="shared" si="114"/>
        <v>1</v>
      </c>
      <c r="BU228" s="255">
        <f t="shared" si="128"/>
        <v>1</v>
      </c>
      <c r="BV228" s="252">
        <f>IF(ISNA(VLOOKUP((CONCATENATE(U228,V228)),Fréquencess,3,FALSE)),0,VLOOKUP((CONCATENATE(U228,V228)),Fréquencess,3,FALSE))</f>
        <v>1</v>
      </c>
      <c r="BW228" s="247">
        <f t="shared" si="115"/>
        <v>1</v>
      </c>
      <c r="BX228" s="247">
        <f t="shared" si="134"/>
        <v>1</v>
      </c>
      <c r="BY228" s="247">
        <f>IF(ISNA(VLOOKUP(Q228,score_volatilité,2,FALSE)),0,VLOOKUP(Q228,score_volatilité,2,FALSE))</f>
        <v>1</v>
      </c>
      <c r="BZ228" s="247">
        <f>IF(ISNA(VLOOKUP(X228,score_procédé,2,FALSE)),0,VLOOKUP(X228,score_procédé,2,FALSE))</f>
        <v>0.5</v>
      </c>
      <c r="CA228" s="247">
        <f>IF(ISNA(VLOOKUP(Y228,score_protection,2,FALSE)),0,VLOOKUP(Y228,score_protection,2,FALSE))</f>
        <v>1</v>
      </c>
      <c r="CB228" s="252">
        <f t="shared" si="135"/>
        <v>0.5</v>
      </c>
      <c r="CC228" s="154">
        <f>IF(ISNA(VLOOKUP(L228,DANGERARRETE,10,FALSE)),0,VLOOKUP(L228,DANGERARRETE,10,FALSE))</f>
        <v>0</v>
      </c>
      <c r="CD228" s="154">
        <f>IF(ISNA(VLOOKUP(M228,DANGERARRETE,10,FALSE)),0,VLOOKUP(M228,DANGERARRETE,10,FALSE))</f>
        <v>0</v>
      </c>
      <c r="CE228" s="154">
        <f>IF(ISNA(VLOOKUP(N228,DANGERARRETE,10,FALSE)),0,VLOOKUP(N228,DANGERARRETE,10,FALSE))</f>
        <v>0</v>
      </c>
      <c r="CF228" s="154">
        <f>IF(ISNA(VLOOKUP(O228,DANGERARRETE,10,FALSE)),0,VLOOKUP(O228,DANGERARRETE,10,FALSE))</f>
        <v>0</v>
      </c>
      <c r="CG228" s="154">
        <f t="shared" si="136"/>
        <v>0</v>
      </c>
      <c r="CH228" s="296" t="str">
        <f t="shared" si="139"/>
        <v>NON</v>
      </c>
    </row>
    <row r="229" spans="1:86" s="108" customFormat="1" ht="26.5" customHeight="1" x14ac:dyDescent="0.25">
      <c r="A229" s="77">
        <v>116</v>
      </c>
      <c r="B229" s="105"/>
      <c r="C229" s="105"/>
      <c r="D229" s="106"/>
      <c r="E229" s="106"/>
      <c r="F229" s="107"/>
      <c r="G229" s="114" t="s">
        <v>76</v>
      </c>
      <c r="H229" s="114" t="s">
        <v>76</v>
      </c>
      <c r="I229" s="114" t="s">
        <v>76</v>
      </c>
      <c r="J229" s="114" t="s">
        <v>76</v>
      </c>
      <c r="K229" s="114" t="s">
        <v>9</v>
      </c>
      <c r="L229" s="108" t="s">
        <v>8</v>
      </c>
      <c r="M229" s="108" t="s">
        <v>8</v>
      </c>
      <c r="N229" s="108" t="s">
        <v>8</v>
      </c>
      <c r="O229" s="108" t="s">
        <v>8</v>
      </c>
      <c r="P229" s="225" t="s">
        <v>76</v>
      </c>
      <c r="Q229" s="244" t="s">
        <v>34</v>
      </c>
      <c r="R229" s="259" t="s">
        <v>299</v>
      </c>
      <c r="S229" s="265" t="s">
        <v>300</v>
      </c>
      <c r="T229" s="217">
        <v>0</v>
      </c>
      <c r="U229" s="149" t="s">
        <v>58</v>
      </c>
      <c r="V229" s="149" t="s">
        <v>256</v>
      </c>
      <c r="W229" s="150" t="str">
        <f t="shared" si="111"/>
        <v>&lt; 30 mn</v>
      </c>
      <c r="X229" s="151" t="s">
        <v>31</v>
      </c>
      <c r="Y229" s="229" t="s">
        <v>108</v>
      </c>
      <c r="Z229" s="152">
        <f t="shared" si="116"/>
        <v>0</v>
      </c>
      <c r="AA229" s="152">
        <f t="shared" si="117"/>
        <v>0</v>
      </c>
      <c r="AB229" s="152">
        <f t="shared" si="118"/>
        <v>0</v>
      </c>
      <c r="AC229" s="152">
        <f t="shared" si="119"/>
        <v>0</v>
      </c>
      <c r="AD229" s="152">
        <f t="shared" si="120"/>
        <v>0</v>
      </c>
      <c r="AE229" s="152">
        <f t="shared" si="121"/>
        <v>0</v>
      </c>
      <c r="AF229" s="152">
        <f t="shared" si="122"/>
        <v>0</v>
      </c>
      <c r="AG229" s="152">
        <f t="shared" si="123"/>
        <v>0</v>
      </c>
      <c r="AH229" s="152">
        <f t="shared" si="124"/>
        <v>0</v>
      </c>
      <c r="AI229" s="152">
        <f t="shared" si="125"/>
        <v>0</v>
      </c>
      <c r="AJ229" s="152">
        <f t="shared" si="126"/>
        <v>0</v>
      </c>
      <c r="AK229" s="152">
        <f t="shared" si="127"/>
        <v>0</v>
      </c>
      <c r="AL229" s="263">
        <f t="shared" si="142"/>
        <v>0</v>
      </c>
      <c r="AM229" s="263">
        <f t="shared" si="140"/>
        <v>0</v>
      </c>
      <c r="AN229" s="263">
        <f t="shared" si="143"/>
        <v>0</v>
      </c>
      <c r="AO229" s="251">
        <f t="shared" si="141"/>
        <v>0</v>
      </c>
      <c r="AP229" s="153">
        <f t="shared" si="129"/>
        <v>0</v>
      </c>
      <c r="AQ229" s="153" t="str">
        <f t="shared" si="130"/>
        <v>0</v>
      </c>
      <c r="AR229" s="153" t="str">
        <f t="shared" si="137"/>
        <v>0</v>
      </c>
      <c r="AS229" s="153" t="str">
        <f t="shared" si="138"/>
        <v>0</v>
      </c>
      <c r="AT229" s="247">
        <f t="shared" si="131"/>
        <v>1</v>
      </c>
      <c r="AU229" s="247" t="str">
        <f t="shared" si="132"/>
        <v>Faible</v>
      </c>
      <c r="AV229" s="346" t="str">
        <f t="shared" si="133"/>
        <v>NON</v>
      </c>
      <c r="AW229" s="234" t="str">
        <f>IF(CB229&lt;100,"RISQUE MINIME","RISQUE NON FAIBLE")</f>
        <v>RISQUE MINIME</v>
      </c>
      <c r="AX229" s="231" t="str">
        <f>IF(AO229=0,"NON","OUI")</f>
        <v>NON</v>
      </c>
      <c r="AY229" s="351"/>
      <c r="AZ229" s="352" t="s">
        <v>310</v>
      </c>
      <c r="BA229" s="237" t="str">
        <f>IF(AP229=0,"NON","OUI")</f>
        <v>NON</v>
      </c>
      <c r="BB229" s="351"/>
      <c r="BC229" s="351"/>
      <c r="BD229" s="352" t="s">
        <v>310</v>
      </c>
      <c r="BE229" s="237" t="str">
        <f>IF((AQ229+AR229)=3,"YEUX / INGESTION",IF(AQ229="2","YEUX",IF(AR229="1","INGESTION","NON")))</f>
        <v>NON</v>
      </c>
      <c r="BF229" s="351"/>
      <c r="BG229" s="354" t="s">
        <v>310</v>
      </c>
      <c r="BH229" s="154">
        <f>IF(ISNA(VLOOKUP(L229,CMRCLP,4,FALSE)),0,VLOOKUP(L229,CMRCLP,4))</f>
        <v>0</v>
      </c>
      <c r="BI229" s="154">
        <f>IF(ISNA(VLOOKUP(M229,CMRCLP,4,FALSE)),0,VLOOKUP(M229,CMRCLP,4))</f>
        <v>0</v>
      </c>
      <c r="BJ229" s="154">
        <f>IF(ISNA(VLOOKUP(N229,CMRCLP,4,FALSE)),0,VLOOKUP(N229,CMRCLP,4))</f>
        <v>0</v>
      </c>
      <c r="BK229" s="154">
        <f>IF(ISNA(VLOOKUP(O229,CMRCLP,4,FALSE)),0,VLOOKUP(O229,CMRCLP,4))</f>
        <v>0</v>
      </c>
      <c r="BL229" s="154">
        <f>IF(ISNA(VLOOKUP(L229,DANGERCLP,2,FALSE)),1,VLOOKUP(L229,DANGERCLP,2,FALSE))</f>
        <v>1</v>
      </c>
      <c r="BM229" s="154">
        <f>IF(ISNA(VLOOKUP(M229,DANGERCLP,2,FALSE)),1,VLOOKUP(M229,DANGERCLP,2,FALSE))</f>
        <v>1</v>
      </c>
      <c r="BN229" s="154">
        <f>IF(ISNA(VLOOKUP(N229,DANGERCLP,2,FALSE)),1,VLOOKUP(N229,DANGERCLP,2,FALSE))</f>
        <v>1</v>
      </c>
      <c r="BO229" s="154">
        <f>IF(ISNA(VLOOKUP(O229,DANGERCLP,2,FALSE)),1,VLOOKUP(O229,DANGERCLP,2,FALSE))</f>
        <v>1</v>
      </c>
      <c r="BP229" s="154">
        <f>IF(ISNA(VLOOKUP(P229,VLEPON,2)),1,VLOOKUP(P229,VLEPON,2))</f>
        <v>1</v>
      </c>
      <c r="BQ229" s="155">
        <f>T229/MAXA($T$8:$T$463)</f>
        <v>0</v>
      </c>
      <c r="BR229" s="156">
        <f t="shared" si="112"/>
        <v>11</v>
      </c>
      <c r="BS229" s="156">
        <f t="shared" si="113"/>
        <v>11</v>
      </c>
      <c r="BT229" s="157">
        <f t="shared" si="114"/>
        <v>1</v>
      </c>
      <c r="BU229" s="255">
        <f t="shared" si="128"/>
        <v>1</v>
      </c>
      <c r="BV229" s="252">
        <f>IF(ISNA(VLOOKUP((CONCATENATE(U229,V229)),Fréquencess,3,FALSE)),0,VLOOKUP((CONCATENATE(U229,V229)),Fréquencess,3,FALSE))</f>
        <v>1</v>
      </c>
      <c r="BW229" s="247">
        <f t="shared" si="115"/>
        <v>1</v>
      </c>
      <c r="BX229" s="247">
        <f t="shared" si="134"/>
        <v>1</v>
      </c>
      <c r="BY229" s="247">
        <f>IF(ISNA(VLOOKUP(Q229,score_volatilité,2,FALSE)),0,VLOOKUP(Q229,score_volatilité,2,FALSE))</f>
        <v>1</v>
      </c>
      <c r="BZ229" s="247">
        <f>IF(ISNA(VLOOKUP(X229,score_procédé,2,FALSE)),0,VLOOKUP(X229,score_procédé,2,FALSE))</f>
        <v>0.5</v>
      </c>
      <c r="CA229" s="247">
        <f>IF(ISNA(VLOOKUP(Y229,score_protection,2,FALSE)),0,VLOOKUP(Y229,score_protection,2,FALSE))</f>
        <v>1</v>
      </c>
      <c r="CB229" s="252">
        <f t="shared" si="135"/>
        <v>0.5</v>
      </c>
      <c r="CC229" s="154">
        <f>IF(ISNA(VLOOKUP(L229,DANGERARRETE,10,FALSE)),0,VLOOKUP(L229,DANGERARRETE,10,FALSE))</f>
        <v>0</v>
      </c>
      <c r="CD229" s="154">
        <f>IF(ISNA(VLOOKUP(M229,DANGERARRETE,10,FALSE)),0,VLOOKUP(M229,DANGERARRETE,10,FALSE))</f>
        <v>0</v>
      </c>
      <c r="CE229" s="154">
        <f>IF(ISNA(VLOOKUP(N229,DANGERARRETE,10,FALSE)),0,VLOOKUP(N229,DANGERARRETE,10,FALSE))</f>
        <v>0</v>
      </c>
      <c r="CF229" s="154">
        <f>IF(ISNA(VLOOKUP(O229,DANGERARRETE,10,FALSE)),0,VLOOKUP(O229,DANGERARRETE,10,FALSE))</f>
        <v>0</v>
      </c>
      <c r="CG229" s="154">
        <f t="shared" si="136"/>
        <v>0</v>
      </c>
      <c r="CH229" s="296" t="str">
        <f t="shared" si="139"/>
        <v>NON</v>
      </c>
    </row>
    <row r="230" spans="1:86" s="108" customFormat="1" ht="26.5" customHeight="1" x14ac:dyDescent="0.25">
      <c r="A230" s="77">
        <v>116</v>
      </c>
      <c r="B230" s="105"/>
      <c r="C230" s="105"/>
      <c r="D230" s="106"/>
      <c r="E230" s="106"/>
      <c r="F230" s="107"/>
      <c r="G230" s="114" t="s">
        <v>76</v>
      </c>
      <c r="H230" s="114" t="s">
        <v>76</v>
      </c>
      <c r="I230" s="114" t="s">
        <v>76</v>
      </c>
      <c r="J230" s="114" t="s">
        <v>76</v>
      </c>
      <c r="K230" s="114" t="s">
        <v>9</v>
      </c>
      <c r="L230" s="108" t="s">
        <v>8</v>
      </c>
      <c r="M230" s="108" t="s">
        <v>8</v>
      </c>
      <c r="N230" s="108" t="s">
        <v>8</v>
      </c>
      <c r="O230" s="108" t="s">
        <v>8</v>
      </c>
      <c r="P230" s="225" t="s">
        <v>76</v>
      </c>
      <c r="Q230" s="244" t="s">
        <v>34</v>
      </c>
      <c r="R230" s="259" t="s">
        <v>299</v>
      </c>
      <c r="S230" s="265" t="s">
        <v>300</v>
      </c>
      <c r="T230" s="217">
        <v>0</v>
      </c>
      <c r="U230" s="149" t="s">
        <v>58</v>
      </c>
      <c r="V230" s="149" t="s">
        <v>256</v>
      </c>
      <c r="W230" s="150" t="str">
        <f t="shared" si="111"/>
        <v>&lt; 30 mn</v>
      </c>
      <c r="X230" s="151" t="s">
        <v>31</v>
      </c>
      <c r="Y230" s="229" t="s">
        <v>108</v>
      </c>
      <c r="Z230" s="152">
        <f t="shared" si="116"/>
        <v>0</v>
      </c>
      <c r="AA230" s="152">
        <f t="shared" si="117"/>
        <v>0</v>
      </c>
      <c r="AB230" s="152">
        <f t="shared" si="118"/>
        <v>0</v>
      </c>
      <c r="AC230" s="152">
        <f t="shared" si="119"/>
        <v>0</v>
      </c>
      <c r="AD230" s="152">
        <f t="shared" si="120"/>
        <v>0</v>
      </c>
      <c r="AE230" s="152">
        <f t="shared" si="121"/>
        <v>0</v>
      </c>
      <c r="AF230" s="152">
        <f t="shared" si="122"/>
        <v>0</v>
      </c>
      <c r="AG230" s="152">
        <f t="shared" si="123"/>
        <v>0</v>
      </c>
      <c r="AH230" s="152">
        <f t="shared" si="124"/>
        <v>0</v>
      </c>
      <c r="AI230" s="152">
        <f t="shared" si="125"/>
        <v>0</v>
      </c>
      <c r="AJ230" s="152">
        <f t="shared" si="126"/>
        <v>0</v>
      </c>
      <c r="AK230" s="152">
        <f t="shared" si="127"/>
        <v>0</v>
      </c>
      <c r="AL230" s="263">
        <f t="shared" si="142"/>
        <v>0</v>
      </c>
      <c r="AM230" s="263">
        <f t="shared" si="140"/>
        <v>0</v>
      </c>
      <c r="AN230" s="263">
        <f t="shared" si="143"/>
        <v>0</v>
      </c>
      <c r="AO230" s="251">
        <f t="shared" si="141"/>
        <v>0</v>
      </c>
      <c r="AP230" s="153">
        <f t="shared" si="129"/>
        <v>0</v>
      </c>
      <c r="AQ230" s="153" t="str">
        <f t="shared" si="130"/>
        <v>0</v>
      </c>
      <c r="AR230" s="153" t="str">
        <f t="shared" si="137"/>
        <v>0</v>
      </c>
      <c r="AS230" s="153" t="str">
        <f t="shared" si="138"/>
        <v>0</v>
      </c>
      <c r="AT230" s="247">
        <f t="shared" si="131"/>
        <v>1</v>
      </c>
      <c r="AU230" s="247" t="str">
        <f t="shared" si="132"/>
        <v>Faible</v>
      </c>
      <c r="AV230" s="346" t="str">
        <f t="shared" si="133"/>
        <v>NON</v>
      </c>
      <c r="AW230" s="234" t="str">
        <f>IF(CB230&lt;100,"RISQUE MINIME","RISQUE NON FAIBLE")</f>
        <v>RISQUE MINIME</v>
      </c>
      <c r="AX230" s="231" t="str">
        <f>IF(AO230=0,"NON","OUI")</f>
        <v>NON</v>
      </c>
      <c r="AY230" s="351"/>
      <c r="AZ230" s="352" t="s">
        <v>310</v>
      </c>
      <c r="BA230" s="237" t="str">
        <f>IF(AP230=0,"NON","OUI")</f>
        <v>NON</v>
      </c>
      <c r="BB230" s="351"/>
      <c r="BC230" s="351"/>
      <c r="BD230" s="352" t="s">
        <v>310</v>
      </c>
      <c r="BE230" s="237" t="str">
        <f>IF((AQ230+AR230)=3,"YEUX / INGESTION",IF(AQ230="2","YEUX",IF(AR230="1","INGESTION","NON")))</f>
        <v>NON</v>
      </c>
      <c r="BF230" s="351"/>
      <c r="BG230" s="354" t="s">
        <v>310</v>
      </c>
      <c r="BH230" s="154">
        <f>IF(ISNA(VLOOKUP(L230,CMRCLP,4,FALSE)),0,VLOOKUP(L230,CMRCLP,4))</f>
        <v>0</v>
      </c>
      <c r="BI230" s="154">
        <f>IF(ISNA(VLOOKUP(M230,CMRCLP,4,FALSE)),0,VLOOKUP(M230,CMRCLP,4))</f>
        <v>0</v>
      </c>
      <c r="BJ230" s="154">
        <f>IF(ISNA(VLOOKUP(N230,CMRCLP,4,FALSE)),0,VLOOKUP(N230,CMRCLP,4))</f>
        <v>0</v>
      </c>
      <c r="BK230" s="154">
        <f>IF(ISNA(VLOOKUP(O230,CMRCLP,4,FALSE)),0,VLOOKUP(O230,CMRCLP,4))</f>
        <v>0</v>
      </c>
      <c r="BL230" s="154">
        <f>IF(ISNA(VLOOKUP(L230,DANGERCLP,2,FALSE)),1,VLOOKUP(L230,DANGERCLP,2,FALSE))</f>
        <v>1</v>
      </c>
      <c r="BM230" s="154">
        <f>IF(ISNA(VLOOKUP(M230,DANGERCLP,2,FALSE)),1,VLOOKUP(M230,DANGERCLP,2,FALSE))</f>
        <v>1</v>
      </c>
      <c r="BN230" s="154">
        <f>IF(ISNA(VLOOKUP(N230,DANGERCLP,2,FALSE)),1,VLOOKUP(N230,DANGERCLP,2,FALSE))</f>
        <v>1</v>
      </c>
      <c r="BO230" s="154">
        <f>IF(ISNA(VLOOKUP(O230,DANGERCLP,2,FALSE)),1,VLOOKUP(O230,DANGERCLP,2,FALSE))</f>
        <v>1</v>
      </c>
      <c r="BP230" s="154">
        <f>IF(ISNA(VLOOKUP(P230,VLEPON,2)),1,VLOOKUP(P230,VLEPON,2))</f>
        <v>1</v>
      </c>
      <c r="BQ230" s="155">
        <f>T230/MAXA($T$8:$T$463)</f>
        <v>0</v>
      </c>
      <c r="BR230" s="156">
        <f t="shared" si="112"/>
        <v>11</v>
      </c>
      <c r="BS230" s="156">
        <f t="shared" si="113"/>
        <v>11</v>
      </c>
      <c r="BT230" s="157">
        <f t="shared" si="114"/>
        <v>1</v>
      </c>
      <c r="BU230" s="255">
        <f t="shared" si="128"/>
        <v>1</v>
      </c>
      <c r="BV230" s="252">
        <f>IF(ISNA(VLOOKUP((CONCATENATE(U230,V230)),Fréquencess,3,FALSE)),0,VLOOKUP((CONCATENATE(U230,V230)),Fréquencess,3,FALSE))</f>
        <v>1</v>
      </c>
      <c r="BW230" s="247">
        <f t="shared" si="115"/>
        <v>1</v>
      </c>
      <c r="BX230" s="247">
        <f t="shared" si="134"/>
        <v>1</v>
      </c>
      <c r="BY230" s="247">
        <f>IF(ISNA(VLOOKUP(Q230,score_volatilité,2,FALSE)),0,VLOOKUP(Q230,score_volatilité,2,FALSE))</f>
        <v>1</v>
      </c>
      <c r="BZ230" s="247">
        <f>IF(ISNA(VLOOKUP(X230,score_procédé,2,FALSE)),0,VLOOKUP(X230,score_procédé,2,FALSE))</f>
        <v>0.5</v>
      </c>
      <c r="CA230" s="247">
        <f>IF(ISNA(VLOOKUP(Y230,score_protection,2,FALSE)),0,VLOOKUP(Y230,score_protection,2,FALSE))</f>
        <v>1</v>
      </c>
      <c r="CB230" s="252">
        <f t="shared" si="135"/>
        <v>0.5</v>
      </c>
      <c r="CC230" s="154">
        <f>IF(ISNA(VLOOKUP(L230,DANGERARRETE,10,FALSE)),0,VLOOKUP(L230,DANGERARRETE,10,FALSE))</f>
        <v>0</v>
      </c>
      <c r="CD230" s="154">
        <f>IF(ISNA(VLOOKUP(M230,DANGERARRETE,10,FALSE)),0,VLOOKUP(M230,DANGERARRETE,10,FALSE))</f>
        <v>0</v>
      </c>
      <c r="CE230" s="154">
        <f>IF(ISNA(VLOOKUP(N230,DANGERARRETE,10,FALSE)),0,VLOOKUP(N230,DANGERARRETE,10,FALSE))</f>
        <v>0</v>
      </c>
      <c r="CF230" s="154">
        <f>IF(ISNA(VLOOKUP(O230,DANGERARRETE,10,FALSE)),0,VLOOKUP(O230,DANGERARRETE,10,FALSE))</f>
        <v>0</v>
      </c>
      <c r="CG230" s="154">
        <f t="shared" si="136"/>
        <v>0</v>
      </c>
      <c r="CH230" s="296" t="str">
        <f t="shared" si="139"/>
        <v>NON</v>
      </c>
    </row>
    <row r="231" spans="1:86" s="108" customFormat="1" ht="26.5" customHeight="1" x14ac:dyDescent="0.25">
      <c r="A231" s="77">
        <v>116</v>
      </c>
      <c r="B231" s="105"/>
      <c r="C231" s="105"/>
      <c r="D231" s="106"/>
      <c r="E231" s="106"/>
      <c r="F231" s="107"/>
      <c r="G231" s="114" t="s">
        <v>76</v>
      </c>
      <c r="H231" s="114" t="s">
        <v>76</v>
      </c>
      <c r="I231" s="114" t="s">
        <v>76</v>
      </c>
      <c r="J231" s="114" t="s">
        <v>76</v>
      </c>
      <c r="K231" s="114" t="s">
        <v>9</v>
      </c>
      <c r="L231" s="108" t="s">
        <v>8</v>
      </c>
      <c r="M231" s="108" t="s">
        <v>8</v>
      </c>
      <c r="N231" s="108" t="s">
        <v>8</v>
      </c>
      <c r="O231" s="108" t="s">
        <v>8</v>
      </c>
      <c r="P231" s="225" t="s">
        <v>76</v>
      </c>
      <c r="Q231" s="244" t="s">
        <v>34</v>
      </c>
      <c r="R231" s="259" t="s">
        <v>299</v>
      </c>
      <c r="S231" s="265" t="s">
        <v>300</v>
      </c>
      <c r="T231" s="217">
        <v>0</v>
      </c>
      <c r="U231" s="149" t="s">
        <v>58</v>
      </c>
      <c r="V231" s="149" t="s">
        <v>256</v>
      </c>
      <c r="W231" s="150" t="str">
        <f t="shared" si="111"/>
        <v>&lt; 30 mn</v>
      </c>
      <c r="X231" s="151" t="s">
        <v>31</v>
      </c>
      <c r="Y231" s="229" t="s">
        <v>108</v>
      </c>
      <c r="Z231" s="152">
        <f t="shared" si="116"/>
        <v>0</v>
      </c>
      <c r="AA231" s="152">
        <f t="shared" si="117"/>
        <v>0</v>
      </c>
      <c r="AB231" s="152">
        <f t="shared" si="118"/>
        <v>0</v>
      </c>
      <c r="AC231" s="152">
        <f t="shared" si="119"/>
        <v>0</v>
      </c>
      <c r="AD231" s="152">
        <f t="shared" si="120"/>
        <v>0</v>
      </c>
      <c r="AE231" s="152">
        <f t="shared" si="121"/>
        <v>0</v>
      </c>
      <c r="AF231" s="152">
        <f t="shared" si="122"/>
        <v>0</v>
      </c>
      <c r="AG231" s="152">
        <f t="shared" si="123"/>
        <v>0</v>
      </c>
      <c r="AH231" s="152">
        <f t="shared" si="124"/>
        <v>0</v>
      </c>
      <c r="AI231" s="152">
        <f t="shared" si="125"/>
        <v>0</v>
      </c>
      <c r="AJ231" s="152">
        <f t="shared" si="126"/>
        <v>0</v>
      </c>
      <c r="AK231" s="152">
        <f t="shared" si="127"/>
        <v>0</v>
      </c>
      <c r="AL231" s="263">
        <f t="shared" si="142"/>
        <v>0</v>
      </c>
      <c r="AM231" s="263">
        <f t="shared" si="140"/>
        <v>0</v>
      </c>
      <c r="AN231" s="263">
        <f t="shared" si="143"/>
        <v>0</v>
      </c>
      <c r="AO231" s="251">
        <f t="shared" si="141"/>
        <v>0</v>
      </c>
      <c r="AP231" s="153">
        <f t="shared" si="129"/>
        <v>0</v>
      </c>
      <c r="AQ231" s="153" t="str">
        <f t="shared" si="130"/>
        <v>0</v>
      </c>
      <c r="AR231" s="153" t="str">
        <f t="shared" si="137"/>
        <v>0</v>
      </c>
      <c r="AS231" s="153" t="str">
        <f t="shared" si="138"/>
        <v>0</v>
      </c>
      <c r="AT231" s="247">
        <f t="shared" si="131"/>
        <v>1</v>
      </c>
      <c r="AU231" s="247" t="str">
        <f t="shared" si="132"/>
        <v>Faible</v>
      </c>
      <c r="AV231" s="346" t="str">
        <f t="shared" si="133"/>
        <v>NON</v>
      </c>
      <c r="AW231" s="234" t="str">
        <f>IF(CB231&lt;100,"RISQUE MINIME","RISQUE NON FAIBLE")</f>
        <v>RISQUE MINIME</v>
      </c>
      <c r="AX231" s="231" t="str">
        <f>IF(AO231=0,"NON","OUI")</f>
        <v>NON</v>
      </c>
      <c r="AY231" s="351"/>
      <c r="AZ231" s="352" t="s">
        <v>310</v>
      </c>
      <c r="BA231" s="237" t="str">
        <f>IF(AP231=0,"NON","OUI")</f>
        <v>NON</v>
      </c>
      <c r="BB231" s="351"/>
      <c r="BC231" s="351"/>
      <c r="BD231" s="352" t="s">
        <v>310</v>
      </c>
      <c r="BE231" s="237" t="str">
        <f>IF((AQ231+AR231)=3,"YEUX / INGESTION",IF(AQ231="2","YEUX",IF(AR231="1","INGESTION","NON")))</f>
        <v>NON</v>
      </c>
      <c r="BF231" s="351"/>
      <c r="BG231" s="354" t="s">
        <v>310</v>
      </c>
      <c r="BH231" s="154">
        <f>IF(ISNA(VLOOKUP(L231,CMRCLP,4,FALSE)),0,VLOOKUP(L231,CMRCLP,4))</f>
        <v>0</v>
      </c>
      <c r="BI231" s="154">
        <f>IF(ISNA(VLOOKUP(M231,CMRCLP,4,FALSE)),0,VLOOKUP(M231,CMRCLP,4))</f>
        <v>0</v>
      </c>
      <c r="BJ231" s="154">
        <f>IF(ISNA(VLOOKUP(N231,CMRCLP,4,FALSE)),0,VLOOKUP(N231,CMRCLP,4))</f>
        <v>0</v>
      </c>
      <c r="BK231" s="154">
        <f>IF(ISNA(VLOOKUP(O231,CMRCLP,4,FALSE)),0,VLOOKUP(O231,CMRCLP,4))</f>
        <v>0</v>
      </c>
      <c r="BL231" s="154">
        <f>IF(ISNA(VLOOKUP(L231,DANGERCLP,2,FALSE)),1,VLOOKUP(L231,DANGERCLP,2,FALSE))</f>
        <v>1</v>
      </c>
      <c r="BM231" s="154">
        <f>IF(ISNA(VLOOKUP(M231,DANGERCLP,2,FALSE)),1,VLOOKUP(M231,DANGERCLP,2,FALSE))</f>
        <v>1</v>
      </c>
      <c r="BN231" s="154">
        <f>IF(ISNA(VLOOKUP(N231,DANGERCLP,2,FALSE)),1,VLOOKUP(N231,DANGERCLP,2,FALSE))</f>
        <v>1</v>
      </c>
      <c r="BO231" s="154">
        <f>IF(ISNA(VLOOKUP(O231,DANGERCLP,2,FALSE)),1,VLOOKUP(O231,DANGERCLP,2,FALSE))</f>
        <v>1</v>
      </c>
      <c r="BP231" s="154">
        <f>IF(ISNA(VLOOKUP(P231,VLEPON,2)),1,VLOOKUP(P231,VLEPON,2))</f>
        <v>1</v>
      </c>
      <c r="BQ231" s="155">
        <f>T231/MAXA($T$8:$T$463)</f>
        <v>0</v>
      </c>
      <c r="BR231" s="156">
        <f t="shared" si="112"/>
        <v>11</v>
      </c>
      <c r="BS231" s="156">
        <f t="shared" si="113"/>
        <v>11</v>
      </c>
      <c r="BT231" s="157">
        <f t="shared" si="114"/>
        <v>1</v>
      </c>
      <c r="BU231" s="255">
        <f t="shared" si="128"/>
        <v>1</v>
      </c>
      <c r="BV231" s="252">
        <f>IF(ISNA(VLOOKUP((CONCATENATE(U231,V231)),Fréquencess,3,FALSE)),0,VLOOKUP((CONCATENATE(U231,V231)),Fréquencess,3,FALSE))</f>
        <v>1</v>
      </c>
      <c r="BW231" s="247">
        <f t="shared" si="115"/>
        <v>1</v>
      </c>
      <c r="BX231" s="247">
        <f t="shared" si="134"/>
        <v>1</v>
      </c>
      <c r="BY231" s="247">
        <f>IF(ISNA(VLOOKUP(Q231,score_volatilité,2,FALSE)),0,VLOOKUP(Q231,score_volatilité,2,FALSE))</f>
        <v>1</v>
      </c>
      <c r="BZ231" s="247">
        <f>IF(ISNA(VLOOKUP(X231,score_procédé,2,FALSE)),0,VLOOKUP(X231,score_procédé,2,FALSE))</f>
        <v>0.5</v>
      </c>
      <c r="CA231" s="247">
        <f>IF(ISNA(VLOOKUP(Y231,score_protection,2,FALSE)),0,VLOOKUP(Y231,score_protection,2,FALSE))</f>
        <v>1</v>
      </c>
      <c r="CB231" s="252">
        <f t="shared" si="135"/>
        <v>0.5</v>
      </c>
      <c r="CC231" s="154">
        <f>IF(ISNA(VLOOKUP(L231,DANGERARRETE,10,FALSE)),0,VLOOKUP(L231,DANGERARRETE,10,FALSE))</f>
        <v>0</v>
      </c>
      <c r="CD231" s="154">
        <f>IF(ISNA(VLOOKUP(M231,DANGERARRETE,10,FALSE)),0,VLOOKUP(M231,DANGERARRETE,10,FALSE))</f>
        <v>0</v>
      </c>
      <c r="CE231" s="154">
        <f>IF(ISNA(VLOOKUP(N231,DANGERARRETE,10,FALSE)),0,VLOOKUP(N231,DANGERARRETE,10,FALSE))</f>
        <v>0</v>
      </c>
      <c r="CF231" s="154">
        <f>IF(ISNA(VLOOKUP(O231,DANGERARRETE,10,FALSE)),0,VLOOKUP(O231,DANGERARRETE,10,FALSE))</f>
        <v>0</v>
      </c>
      <c r="CG231" s="154">
        <f t="shared" si="136"/>
        <v>0</v>
      </c>
      <c r="CH231" s="296" t="str">
        <f t="shared" si="139"/>
        <v>NON</v>
      </c>
    </row>
    <row r="232" spans="1:86" s="108" customFormat="1" ht="26.5" customHeight="1" x14ac:dyDescent="0.25">
      <c r="A232" s="77">
        <v>116</v>
      </c>
      <c r="B232" s="105"/>
      <c r="C232" s="105"/>
      <c r="D232" s="106"/>
      <c r="E232" s="106"/>
      <c r="F232" s="107"/>
      <c r="G232" s="114" t="s">
        <v>76</v>
      </c>
      <c r="H232" s="114" t="s">
        <v>76</v>
      </c>
      <c r="I232" s="114" t="s">
        <v>76</v>
      </c>
      <c r="J232" s="114" t="s">
        <v>76</v>
      </c>
      <c r="K232" s="114" t="s">
        <v>9</v>
      </c>
      <c r="L232" s="108" t="s">
        <v>8</v>
      </c>
      <c r="M232" s="108" t="s">
        <v>8</v>
      </c>
      <c r="N232" s="108" t="s">
        <v>8</v>
      </c>
      <c r="O232" s="108" t="s">
        <v>8</v>
      </c>
      <c r="P232" s="225" t="s">
        <v>76</v>
      </c>
      <c r="Q232" s="244" t="s">
        <v>34</v>
      </c>
      <c r="R232" s="259" t="s">
        <v>299</v>
      </c>
      <c r="S232" s="265" t="s">
        <v>300</v>
      </c>
      <c r="T232" s="217">
        <v>0</v>
      </c>
      <c r="U232" s="149" t="s">
        <v>58</v>
      </c>
      <c r="V232" s="149" t="s">
        <v>256</v>
      </c>
      <c r="W232" s="150" t="str">
        <f t="shared" si="111"/>
        <v>&lt; 30 mn</v>
      </c>
      <c r="X232" s="151" t="s">
        <v>31</v>
      </c>
      <c r="Y232" s="229" t="s">
        <v>108</v>
      </c>
      <c r="Z232" s="152">
        <f t="shared" si="116"/>
        <v>0</v>
      </c>
      <c r="AA232" s="152">
        <f t="shared" si="117"/>
        <v>0</v>
      </c>
      <c r="AB232" s="152">
        <f t="shared" si="118"/>
        <v>0</v>
      </c>
      <c r="AC232" s="152">
        <f t="shared" si="119"/>
        <v>0</v>
      </c>
      <c r="AD232" s="152">
        <f t="shared" si="120"/>
        <v>0</v>
      </c>
      <c r="AE232" s="152">
        <f t="shared" si="121"/>
        <v>0</v>
      </c>
      <c r="AF232" s="152">
        <f t="shared" si="122"/>
        <v>0</v>
      </c>
      <c r="AG232" s="152">
        <f t="shared" si="123"/>
        <v>0</v>
      </c>
      <c r="AH232" s="152">
        <f t="shared" si="124"/>
        <v>0</v>
      </c>
      <c r="AI232" s="152">
        <f t="shared" si="125"/>
        <v>0</v>
      </c>
      <c r="AJ232" s="152">
        <f t="shared" si="126"/>
        <v>0</v>
      </c>
      <c r="AK232" s="152">
        <f t="shared" si="127"/>
        <v>0</v>
      </c>
      <c r="AL232" s="263">
        <f t="shared" si="142"/>
        <v>0</v>
      </c>
      <c r="AM232" s="263">
        <f t="shared" si="140"/>
        <v>0</v>
      </c>
      <c r="AN232" s="263">
        <f t="shared" si="143"/>
        <v>0</v>
      </c>
      <c r="AO232" s="251">
        <f t="shared" si="141"/>
        <v>0</v>
      </c>
      <c r="AP232" s="153">
        <f t="shared" si="129"/>
        <v>0</v>
      </c>
      <c r="AQ232" s="153" t="str">
        <f t="shared" si="130"/>
        <v>0</v>
      </c>
      <c r="AR232" s="153" t="str">
        <f t="shared" si="137"/>
        <v>0</v>
      </c>
      <c r="AS232" s="153" t="str">
        <f t="shared" si="138"/>
        <v>0</v>
      </c>
      <c r="AT232" s="247">
        <f t="shared" si="131"/>
        <v>1</v>
      </c>
      <c r="AU232" s="247" t="str">
        <f t="shared" si="132"/>
        <v>Faible</v>
      </c>
      <c r="AV232" s="346" t="str">
        <f t="shared" si="133"/>
        <v>NON</v>
      </c>
      <c r="AW232" s="234" t="str">
        <f>IF(CB232&lt;100,"RISQUE MINIME","RISQUE NON FAIBLE")</f>
        <v>RISQUE MINIME</v>
      </c>
      <c r="AX232" s="231" t="str">
        <f>IF(AO232=0,"NON","OUI")</f>
        <v>NON</v>
      </c>
      <c r="AY232" s="351"/>
      <c r="AZ232" s="352" t="s">
        <v>310</v>
      </c>
      <c r="BA232" s="237" t="str">
        <f>IF(AP232=0,"NON","OUI")</f>
        <v>NON</v>
      </c>
      <c r="BB232" s="351"/>
      <c r="BC232" s="351"/>
      <c r="BD232" s="352" t="s">
        <v>310</v>
      </c>
      <c r="BE232" s="237" t="str">
        <f>IF((AQ232+AR232)=3,"YEUX / INGESTION",IF(AQ232="2","YEUX",IF(AR232="1","INGESTION","NON")))</f>
        <v>NON</v>
      </c>
      <c r="BF232" s="351"/>
      <c r="BG232" s="354" t="s">
        <v>310</v>
      </c>
      <c r="BH232" s="154">
        <f>IF(ISNA(VLOOKUP(L232,CMRCLP,4,FALSE)),0,VLOOKUP(L232,CMRCLP,4))</f>
        <v>0</v>
      </c>
      <c r="BI232" s="154">
        <f>IF(ISNA(VLOOKUP(M232,CMRCLP,4,FALSE)),0,VLOOKUP(M232,CMRCLP,4))</f>
        <v>0</v>
      </c>
      <c r="BJ232" s="154">
        <f>IF(ISNA(VLOOKUP(N232,CMRCLP,4,FALSE)),0,VLOOKUP(N232,CMRCLP,4))</f>
        <v>0</v>
      </c>
      <c r="BK232" s="154">
        <f>IF(ISNA(VLOOKUP(O232,CMRCLP,4,FALSE)),0,VLOOKUP(O232,CMRCLP,4))</f>
        <v>0</v>
      </c>
      <c r="BL232" s="154">
        <f>IF(ISNA(VLOOKUP(L232,DANGERCLP,2,FALSE)),1,VLOOKUP(L232,DANGERCLP,2,FALSE))</f>
        <v>1</v>
      </c>
      <c r="BM232" s="154">
        <f>IF(ISNA(VLOOKUP(M232,DANGERCLP,2,FALSE)),1,VLOOKUP(M232,DANGERCLP,2,FALSE))</f>
        <v>1</v>
      </c>
      <c r="BN232" s="154">
        <f>IF(ISNA(VLOOKUP(N232,DANGERCLP,2,FALSE)),1,VLOOKUP(N232,DANGERCLP,2,FALSE))</f>
        <v>1</v>
      </c>
      <c r="BO232" s="154">
        <f>IF(ISNA(VLOOKUP(O232,DANGERCLP,2,FALSE)),1,VLOOKUP(O232,DANGERCLP,2,FALSE))</f>
        <v>1</v>
      </c>
      <c r="BP232" s="154">
        <f>IF(ISNA(VLOOKUP(P232,VLEPON,2)),1,VLOOKUP(P232,VLEPON,2))</f>
        <v>1</v>
      </c>
      <c r="BQ232" s="155">
        <f>T232/MAXA($T$8:$T$463)</f>
        <v>0</v>
      </c>
      <c r="BR232" s="156">
        <f t="shared" si="112"/>
        <v>11</v>
      </c>
      <c r="BS232" s="156">
        <f t="shared" si="113"/>
        <v>11</v>
      </c>
      <c r="BT232" s="157">
        <f t="shared" si="114"/>
        <v>1</v>
      </c>
      <c r="BU232" s="255">
        <f t="shared" si="128"/>
        <v>1</v>
      </c>
      <c r="BV232" s="252">
        <f>IF(ISNA(VLOOKUP((CONCATENATE(U232,V232)),Fréquencess,3,FALSE)),0,VLOOKUP((CONCATENATE(U232,V232)),Fréquencess,3,FALSE))</f>
        <v>1</v>
      </c>
      <c r="BW232" s="247">
        <f t="shared" si="115"/>
        <v>1</v>
      </c>
      <c r="BX232" s="247">
        <f t="shared" si="134"/>
        <v>1</v>
      </c>
      <c r="BY232" s="247">
        <f>IF(ISNA(VLOOKUP(Q232,score_volatilité,2,FALSE)),0,VLOOKUP(Q232,score_volatilité,2,FALSE))</f>
        <v>1</v>
      </c>
      <c r="BZ232" s="247">
        <f>IF(ISNA(VLOOKUP(X232,score_procédé,2,FALSE)),0,VLOOKUP(X232,score_procédé,2,FALSE))</f>
        <v>0.5</v>
      </c>
      <c r="CA232" s="247">
        <f>IF(ISNA(VLOOKUP(Y232,score_protection,2,FALSE)),0,VLOOKUP(Y232,score_protection,2,FALSE))</f>
        <v>1</v>
      </c>
      <c r="CB232" s="252">
        <f t="shared" si="135"/>
        <v>0.5</v>
      </c>
      <c r="CC232" s="154">
        <f>IF(ISNA(VLOOKUP(L232,DANGERARRETE,10,FALSE)),0,VLOOKUP(L232,DANGERARRETE,10,FALSE))</f>
        <v>0</v>
      </c>
      <c r="CD232" s="154">
        <f>IF(ISNA(VLOOKUP(M232,DANGERARRETE,10,FALSE)),0,VLOOKUP(M232,DANGERARRETE,10,FALSE))</f>
        <v>0</v>
      </c>
      <c r="CE232" s="154">
        <f>IF(ISNA(VLOOKUP(N232,DANGERARRETE,10,FALSE)),0,VLOOKUP(N232,DANGERARRETE,10,FALSE))</f>
        <v>0</v>
      </c>
      <c r="CF232" s="154">
        <f>IF(ISNA(VLOOKUP(O232,DANGERARRETE,10,FALSE)),0,VLOOKUP(O232,DANGERARRETE,10,FALSE))</f>
        <v>0</v>
      </c>
      <c r="CG232" s="154">
        <f t="shared" si="136"/>
        <v>0</v>
      </c>
      <c r="CH232" s="296" t="str">
        <f t="shared" si="139"/>
        <v>NON</v>
      </c>
    </row>
    <row r="233" spans="1:86" s="108" customFormat="1" ht="26.5" customHeight="1" x14ac:dyDescent="0.25">
      <c r="A233" s="77">
        <v>116</v>
      </c>
      <c r="B233" s="105"/>
      <c r="C233" s="105"/>
      <c r="D233" s="106"/>
      <c r="E233" s="106"/>
      <c r="F233" s="107"/>
      <c r="G233" s="114" t="s">
        <v>76</v>
      </c>
      <c r="H233" s="114" t="s">
        <v>76</v>
      </c>
      <c r="I233" s="114" t="s">
        <v>76</v>
      </c>
      <c r="J233" s="114" t="s">
        <v>76</v>
      </c>
      <c r="K233" s="114" t="s">
        <v>9</v>
      </c>
      <c r="L233" s="108" t="s">
        <v>8</v>
      </c>
      <c r="M233" s="108" t="s">
        <v>8</v>
      </c>
      <c r="N233" s="108" t="s">
        <v>8</v>
      </c>
      <c r="O233" s="108" t="s">
        <v>8</v>
      </c>
      <c r="P233" s="225" t="s">
        <v>76</v>
      </c>
      <c r="Q233" s="244" t="s">
        <v>34</v>
      </c>
      <c r="R233" s="259" t="s">
        <v>299</v>
      </c>
      <c r="S233" s="265" t="s">
        <v>300</v>
      </c>
      <c r="T233" s="217">
        <v>0</v>
      </c>
      <c r="U233" s="149" t="s">
        <v>58</v>
      </c>
      <c r="V233" s="149" t="s">
        <v>256</v>
      </c>
      <c r="W233" s="150" t="str">
        <f t="shared" si="111"/>
        <v>&lt; 30 mn</v>
      </c>
      <c r="X233" s="151" t="s">
        <v>31</v>
      </c>
      <c r="Y233" s="229" t="s">
        <v>108</v>
      </c>
      <c r="Z233" s="152">
        <f t="shared" si="116"/>
        <v>0</v>
      </c>
      <c r="AA233" s="152">
        <f t="shared" si="117"/>
        <v>0</v>
      </c>
      <c r="AB233" s="152">
        <f t="shared" si="118"/>
        <v>0</v>
      </c>
      <c r="AC233" s="152">
        <f t="shared" si="119"/>
        <v>0</v>
      </c>
      <c r="AD233" s="152">
        <f t="shared" si="120"/>
        <v>0</v>
      </c>
      <c r="AE233" s="152">
        <f t="shared" si="121"/>
        <v>0</v>
      </c>
      <c r="AF233" s="152">
        <f t="shared" si="122"/>
        <v>0</v>
      </c>
      <c r="AG233" s="152">
        <f t="shared" si="123"/>
        <v>0</v>
      </c>
      <c r="AH233" s="152">
        <f t="shared" si="124"/>
        <v>0</v>
      </c>
      <c r="AI233" s="152">
        <f t="shared" si="125"/>
        <v>0</v>
      </c>
      <c r="AJ233" s="152">
        <f t="shared" si="126"/>
        <v>0</v>
      </c>
      <c r="AK233" s="152">
        <f t="shared" si="127"/>
        <v>0</v>
      </c>
      <c r="AL233" s="263">
        <f t="shared" si="142"/>
        <v>0</v>
      </c>
      <c r="AM233" s="263">
        <f t="shared" si="140"/>
        <v>0</v>
      </c>
      <c r="AN233" s="263">
        <f t="shared" si="143"/>
        <v>0</v>
      </c>
      <c r="AO233" s="251">
        <f t="shared" si="141"/>
        <v>0</v>
      </c>
      <c r="AP233" s="153">
        <f t="shared" si="129"/>
        <v>0</v>
      </c>
      <c r="AQ233" s="153" t="str">
        <f t="shared" si="130"/>
        <v>0</v>
      </c>
      <c r="AR233" s="153" t="str">
        <f t="shared" si="137"/>
        <v>0</v>
      </c>
      <c r="AS233" s="153" t="str">
        <f t="shared" si="138"/>
        <v>0</v>
      </c>
      <c r="AT233" s="247">
        <f t="shared" si="131"/>
        <v>1</v>
      </c>
      <c r="AU233" s="247" t="str">
        <f t="shared" si="132"/>
        <v>Faible</v>
      </c>
      <c r="AV233" s="346" t="str">
        <f t="shared" si="133"/>
        <v>NON</v>
      </c>
      <c r="AW233" s="234" t="str">
        <f>IF(CB233&lt;100,"RISQUE MINIME","RISQUE NON FAIBLE")</f>
        <v>RISQUE MINIME</v>
      </c>
      <c r="AX233" s="231" t="str">
        <f>IF(AO233=0,"NON","OUI")</f>
        <v>NON</v>
      </c>
      <c r="AY233" s="351"/>
      <c r="AZ233" s="352" t="s">
        <v>310</v>
      </c>
      <c r="BA233" s="237" t="str">
        <f>IF(AP233=0,"NON","OUI")</f>
        <v>NON</v>
      </c>
      <c r="BB233" s="351"/>
      <c r="BC233" s="351"/>
      <c r="BD233" s="352" t="s">
        <v>310</v>
      </c>
      <c r="BE233" s="237" t="str">
        <f>IF((AQ233+AR233)=3,"YEUX / INGESTION",IF(AQ233="2","YEUX",IF(AR233="1","INGESTION","NON")))</f>
        <v>NON</v>
      </c>
      <c r="BF233" s="351"/>
      <c r="BG233" s="354" t="s">
        <v>310</v>
      </c>
      <c r="BH233" s="154">
        <f>IF(ISNA(VLOOKUP(L233,CMRCLP,4,FALSE)),0,VLOOKUP(L233,CMRCLP,4))</f>
        <v>0</v>
      </c>
      <c r="BI233" s="154">
        <f>IF(ISNA(VLOOKUP(M233,CMRCLP,4,FALSE)),0,VLOOKUP(M233,CMRCLP,4))</f>
        <v>0</v>
      </c>
      <c r="BJ233" s="154">
        <f>IF(ISNA(VLOOKUP(N233,CMRCLP,4,FALSE)),0,VLOOKUP(N233,CMRCLP,4))</f>
        <v>0</v>
      </c>
      <c r="BK233" s="154">
        <f>IF(ISNA(VLOOKUP(O233,CMRCLP,4,FALSE)),0,VLOOKUP(O233,CMRCLP,4))</f>
        <v>0</v>
      </c>
      <c r="BL233" s="154">
        <f>IF(ISNA(VLOOKUP(L233,DANGERCLP,2,FALSE)),1,VLOOKUP(L233,DANGERCLP,2,FALSE))</f>
        <v>1</v>
      </c>
      <c r="BM233" s="154">
        <f>IF(ISNA(VLOOKUP(M233,DANGERCLP,2,FALSE)),1,VLOOKUP(M233,DANGERCLP,2,FALSE))</f>
        <v>1</v>
      </c>
      <c r="BN233" s="154">
        <f>IF(ISNA(VLOOKUP(N233,DANGERCLP,2,FALSE)),1,VLOOKUP(N233,DANGERCLP,2,FALSE))</f>
        <v>1</v>
      </c>
      <c r="BO233" s="154">
        <f>IF(ISNA(VLOOKUP(O233,DANGERCLP,2,FALSE)),1,VLOOKUP(O233,DANGERCLP,2,FALSE))</f>
        <v>1</v>
      </c>
      <c r="BP233" s="154">
        <f>IF(ISNA(VLOOKUP(P233,VLEPON,2)),1,VLOOKUP(P233,VLEPON,2))</f>
        <v>1</v>
      </c>
      <c r="BQ233" s="155">
        <f>T233/MAXA($T$8:$T$463)</f>
        <v>0</v>
      </c>
      <c r="BR233" s="156">
        <f t="shared" si="112"/>
        <v>11</v>
      </c>
      <c r="BS233" s="156">
        <f t="shared" si="113"/>
        <v>11</v>
      </c>
      <c r="BT233" s="157">
        <f t="shared" si="114"/>
        <v>1</v>
      </c>
      <c r="BU233" s="255">
        <f t="shared" si="128"/>
        <v>1</v>
      </c>
      <c r="BV233" s="252">
        <f>IF(ISNA(VLOOKUP((CONCATENATE(U233,V233)),Fréquencess,3,FALSE)),0,VLOOKUP((CONCATENATE(U233,V233)),Fréquencess,3,FALSE))</f>
        <v>1</v>
      </c>
      <c r="BW233" s="247">
        <f t="shared" si="115"/>
        <v>1</v>
      </c>
      <c r="BX233" s="247">
        <f t="shared" si="134"/>
        <v>1</v>
      </c>
      <c r="BY233" s="247">
        <f>IF(ISNA(VLOOKUP(Q233,score_volatilité,2,FALSE)),0,VLOOKUP(Q233,score_volatilité,2,FALSE))</f>
        <v>1</v>
      </c>
      <c r="BZ233" s="247">
        <f>IF(ISNA(VLOOKUP(X233,score_procédé,2,FALSE)),0,VLOOKUP(X233,score_procédé,2,FALSE))</f>
        <v>0.5</v>
      </c>
      <c r="CA233" s="247">
        <f>IF(ISNA(VLOOKUP(Y233,score_protection,2,FALSE)),0,VLOOKUP(Y233,score_protection,2,FALSE))</f>
        <v>1</v>
      </c>
      <c r="CB233" s="252">
        <f t="shared" si="135"/>
        <v>0.5</v>
      </c>
      <c r="CC233" s="154">
        <f>IF(ISNA(VLOOKUP(L233,DANGERARRETE,10,FALSE)),0,VLOOKUP(L233,DANGERARRETE,10,FALSE))</f>
        <v>0</v>
      </c>
      <c r="CD233" s="154">
        <f>IF(ISNA(VLOOKUP(M233,DANGERARRETE,10,FALSE)),0,VLOOKUP(M233,DANGERARRETE,10,FALSE))</f>
        <v>0</v>
      </c>
      <c r="CE233" s="154">
        <f>IF(ISNA(VLOOKUP(N233,DANGERARRETE,10,FALSE)),0,VLOOKUP(N233,DANGERARRETE,10,FALSE))</f>
        <v>0</v>
      </c>
      <c r="CF233" s="154">
        <f>IF(ISNA(VLOOKUP(O233,DANGERARRETE,10,FALSE)),0,VLOOKUP(O233,DANGERARRETE,10,FALSE))</f>
        <v>0</v>
      </c>
      <c r="CG233" s="154">
        <f t="shared" si="136"/>
        <v>0</v>
      </c>
      <c r="CH233" s="296" t="str">
        <f t="shared" si="139"/>
        <v>NON</v>
      </c>
    </row>
    <row r="234" spans="1:86" s="108" customFormat="1" ht="26.5" customHeight="1" x14ac:dyDescent="0.25">
      <c r="A234" s="77">
        <v>116</v>
      </c>
      <c r="B234" s="105"/>
      <c r="C234" s="105"/>
      <c r="D234" s="106"/>
      <c r="E234" s="106"/>
      <c r="F234" s="107"/>
      <c r="G234" s="114" t="s">
        <v>76</v>
      </c>
      <c r="H234" s="114" t="s">
        <v>76</v>
      </c>
      <c r="I234" s="114" t="s">
        <v>76</v>
      </c>
      <c r="J234" s="114" t="s">
        <v>76</v>
      </c>
      <c r="K234" s="114" t="s">
        <v>9</v>
      </c>
      <c r="L234" s="108" t="s">
        <v>8</v>
      </c>
      <c r="M234" s="108" t="s">
        <v>8</v>
      </c>
      <c r="N234" s="108" t="s">
        <v>8</v>
      </c>
      <c r="O234" s="108" t="s">
        <v>8</v>
      </c>
      <c r="P234" s="225" t="s">
        <v>76</v>
      </c>
      <c r="Q234" s="244" t="s">
        <v>34</v>
      </c>
      <c r="R234" s="259" t="s">
        <v>299</v>
      </c>
      <c r="S234" s="265" t="s">
        <v>300</v>
      </c>
      <c r="T234" s="217">
        <v>0</v>
      </c>
      <c r="U234" s="149" t="s">
        <v>58</v>
      </c>
      <c r="V234" s="149" t="s">
        <v>256</v>
      </c>
      <c r="W234" s="150" t="str">
        <f t="shared" si="111"/>
        <v>&lt; 30 mn</v>
      </c>
      <c r="X234" s="151" t="s">
        <v>31</v>
      </c>
      <c r="Y234" s="229" t="s">
        <v>108</v>
      </c>
      <c r="Z234" s="152">
        <f t="shared" si="116"/>
        <v>0</v>
      </c>
      <c r="AA234" s="152">
        <f t="shared" si="117"/>
        <v>0</v>
      </c>
      <c r="AB234" s="152">
        <f t="shared" si="118"/>
        <v>0</v>
      </c>
      <c r="AC234" s="152">
        <f t="shared" si="119"/>
        <v>0</v>
      </c>
      <c r="AD234" s="152">
        <f t="shared" si="120"/>
        <v>0</v>
      </c>
      <c r="AE234" s="152">
        <f t="shared" si="121"/>
        <v>0</v>
      </c>
      <c r="AF234" s="152">
        <f t="shared" si="122"/>
        <v>0</v>
      </c>
      <c r="AG234" s="152">
        <f t="shared" si="123"/>
        <v>0</v>
      </c>
      <c r="AH234" s="152">
        <f t="shared" si="124"/>
        <v>0</v>
      </c>
      <c r="AI234" s="152">
        <f t="shared" si="125"/>
        <v>0</v>
      </c>
      <c r="AJ234" s="152">
        <f t="shared" si="126"/>
        <v>0</v>
      </c>
      <c r="AK234" s="152">
        <f t="shared" si="127"/>
        <v>0</v>
      </c>
      <c r="AL234" s="263">
        <f t="shared" si="142"/>
        <v>0</v>
      </c>
      <c r="AM234" s="263">
        <f t="shared" si="140"/>
        <v>0</v>
      </c>
      <c r="AN234" s="263">
        <f t="shared" si="143"/>
        <v>0</v>
      </c>
      <c r="AO234" s="251">
        <f t="shared" si="141"/>
        <v>0</v>
      </c>
      <c r="AP234" s="153">
        <f t="shared" si="129"/>
        <v>0</v>
      </c>
      <c r="AQ234" s="153" t="str">
        <f t="shared" si="130"/>
        <v>0</v>
      </c>
      <c r="AR234" s="153" t="str">
        <f t="shared" si="137"/>
        <v>0</v>
      </c>
      <c r="AS234" s="153" t="str">
        <f t="shared" si="138"/>
        <v>0</v>
      </c>
      <c r="AT234" s="247">
        <f t="shared" si="131"/>
        <v>1</v>
      </c>
      <c r="AU234" s="247" t="str">
        <f t="shared" si="132"/>
        <v>Faible</v>
      </c>
      <c r="AV234" s="346" t="str">
        <f t="shared" si="133"/>
        <v>NON</v>
      </c>
      <c r="AW234" s="234" t="str">
        <f>IF(CB234&lt;100,"RISQUE MINIME","RISQUE NON FAIBLE")</f>
        <v>RISQUE MINIME</v>
      </c>
      <c r="AX234" s="231" t="str">
        <f>IF(AO234=0,"NON","OUI")</f>
        <v>NON</v>
      </c>
      <c r="AY234" s="351"/>
      <c r="AZ234" s="352" t="s">
        <v>310</v>
      </c>
      <c r="BA234" s="237" t="str">
        <f>IF(AP234=0,"NON","OUI")</f>
        <v>NON</v>
      </c>
      <c r="BB234" s="351"/>
      <c r="BC234" s="351"/>
      <c r="BD234" s="352" t="s">
        <v>310</v>
      </c>
      <c r="BE234" s="237" t="str">
        <f>IF((AQ234+AR234)=3,"YEUX / INGESTION",IF(AQ234="2","YEUX",IF(AR234="1","INGESTION","NON")))</f>
        <v>NON</v>
      </c>
      <c r="BF234" s="351"/>
      <c r="BG234" s="354" t="s">
        <v>310</v>
      </c>
      <c r="BH234" s="154">
        <f>IF(ISNA(VLOOKUP(L234,CMRCLP,4,FALSE)),0,VLOOKUP(L234,CMRCLP,4))</f>
        <v>0</v>
      </c>
      <c r="BI234" s="154">
        <f>IF(ISNA(VLOOKUP(M234,CMRCLP,4,FALSE)),0,VLOOKUP(M234,CMRCLP,4))</f>
        <v>0</v>
      </c>
      <c r="BJ234" s="154">
        <f>IF(ISNA(VLOOKUP(N234,CMRCLP,4,FALSE)),0,VLOOKUP(N234,CMRCLP,4))</f>
        <v>0</v>
      </c>
      <c r="BK234" s="154">
        <f>IF(ISNA(VLOOKUP(O234,CMRCLP,4,FALSE)),0,VLOOKUP(O234,CMRCLP,4))</f>
        <v>0</v>
      </c>
      <c r="BL234" s="154">
        <f>IF(ISNA(VLOOKUP(L234,DANGERCLP,2,FALSE)),1,VLOOKUP(L234,DANGERCLP,2,FALSE))</f>
        <v>1</v>
      </c>
      <c r="BM234" s="154">
        <f>IF(ISNA(VLOOKUP(M234,DANGERCLP,2,FALSE)),1,VLOOKUP(M234,DANGERCLP,2,FALSE))</f>
        <v>1</v>
      </c>
      <c r="BN234" s="154">
        <f>IF(ISNA(VLOOKUP(N234,DANGERCLP,2,FALSE)),1,VLOOKUP(N234,DANGERCLP,2,FALSE))</f>
        <v>1</v>
      </c>
      <c r="BO234" s="154">
        <f>IF(ISNA(VLOOKUP(O234,DANGERCLP,2,FALSE)),1,VLOOKUP(O234,DANGERCLP,2,FALSE))</f>
        <v>1</v>
      </c>
      <c r="BP234" s="154">
        <f>IF(ISNA(VLOOKUP(P234,VLEPON,2)),1,VLOOKUP(P234,VLEPON,2))</f>
        <v>1</v>
      </c>
      <c r="BQ234" s="155">
        <f>T234/MAXA($T$8:$T$463)</f>
        <v>0</v>
      </c>
      <c r="BR234" s="156">
        <f t="shared" si="112"/>
        <v>11</v>
      </c>
      <c r="BS234" s="156">
        <f t="shared" si="113"/>
        <v>11</v>
      </c>
      <c r="BT234" s="157">
        <f t="shared" si="114"/>
        <v>1</v>
      </c>
      <c r="BU234" s="255">
        <f t="shared" si="128"/>
        <v>1</v>
      </c>
      <c r="BV234" s="252">
        <f>IF(ISNA(VLOOKUP((CONCATENATE(U234,V234)),Fréquencess,3,FALSE)),0,VLOOKUP((CONCATENATE(U234,V234)),Fréquencess,3,FALSE))</f>
        <v>1</v>
      </c>
      <c r="BW234" s="247">
        <f t="shared" si="115"/>
        <v>1</v>
      </c>
      <c r="BX234" s="247">
        <f t="shared" si="134"/>
        <v>1</v>
      </c>
      <c r="BY234" s="247">
        <f>IF(ISNA(VLOOKUP(Q234,score_volatilité,2,FALSE)),0,VLOOKUP(Q234,score_volatilité,2,FALSE))</f>
        <v>1</v>
      </c>
      <c r="BZ234" s="247">
        <f>IF(ISNA(VLOOKUP(X234,score_procédé,2,FALSE)),0,VLOOKUP(X234,score_procédé,2,FALSE))</f>
        <v>0.5</v>
      </c>
      <c r="CA234" s="247">
        <f>IF(ISNA(VLOOKUP(Y234,score_protection,2,FALSE)),0,VLOOKUP(Y234,score_protection,2,FALSE))</f>
        <v>1</v>
      </c>
      <c r="CB234" s="252">
        <f t="shared" si="135"/>
        <v>0.5</v>
      </c>
      <c r="CC234" s="154">
        <f>IF(ISNA(VLOOKUP(L234,DANGERARRETE,10,FALSE)),0,VLOOKUP(L234,DANGERARRETE,10,FALSE))</f>
        <v>0</v>
      </c>
      <c r="CD234" s="154">
        <f>IF(ISNA(VLOOKUP(M234,DANGERARRETE,10,FALSE)),0,VLOOKUP(M234,DANGERARRETE,10,FALSE))</f>
        <v>0</v>
      </c>
      <c r="CE234" s="154">
        <f>IF(ISNA(VLOOKUP(N234,DANGERARRETE,10,FALSE)),0,VLOOKUP(N234,DANGERARRETE,10,FALSE))</f>
        <v>0</v>
      </c>
      <c r="CF234" s="154">
        <f>IF(ISNA(VLOOKUP(O234,DANGERARRETE,10,FALSE)),0,VLOOKUP(O234,DANGERARRETE,10,FALSE))</f>
        <v>0</v>
      </c>
      <c r="CG234" s="154">
        <f t="shared" si="136"/>
        <v>0</v>
      </c>
      <c r="CH234" s="296" t="str">
        <f t="shared" si="139"/>
        <v>NON</v>
      </c>
    </row>
    <row r="235" spans="1:86" s="108" customFormat="1" ht="26.5" customHeight="1" x14ac:dyDescent="0.25">
      <c r="A235" s="77">
        <v>116</v>
      </c>
      <c r="B235" s="105"/>
      <c r="C235" s="105"/>
      <c r="D235" s="106"/>
      <c r="E235" s="106"/>
      <c r="F235" s="107"/>
      <c r="G235" s="114" t="s">
        <v>76</v>
      </c>
      <c r="H235" s="114" t="s">
        <v>76</v>
      </c>
      <c r="I235" s="114" t="s">
        <v>76</v>
      </c>
      <c r="J235" s="114" t="s">
        <v>76</v>
      </c>
      <c r="K235" s="114" t="s">
        <v>9</v>
      </c>
      <c r="L235" s="108" t="s">
        <v>8</v>
      </c>
      <c r="M235" s="108" t="s">
        <v>8</v>
      </c>
      <c r="N235" s="108" t="s">
        <v>8</v>
      </c>
      <c r="O235" s="108" t="s">
        <v>8</v>
      </c>
      <c r="P235" s="225" t="s">
        <v>76</v>
      </c>
      <c r="Q235" s="244" t="s">
        <v>34</v>
      </c>
      <c r="R235" s="259" t="s">
        <v>299</v>
      </c>
      <c r="S235" s="265" t="s">
        <v>300</v>
      </c>
      <c r="T235" s="217">
        <v>0</v>
      </c>
      <c r="U235" s="149" t="s">
        <v>58</v>
      </c>
      <c r="V235" s="149" t="s">
        <v>256</v>
      </c>
      <c r="W235" s="150" t="str">
        <f t="shared" si="111"/>
        <v>&lt; 30 mn</v>
      </c>
      <c r="X235" s="151" t="s">
        <v>31</v>
      </c>
      <c r="Y235" s="229" t="s">
        <v>108</v>
      </c>
      <c r="Z235" s="152">
        <f t="shared" si="116"/>
        <v>0</v>
      </c>
      <c r="AA235" s="152">
        <f t="shared" si="117"/>
        <v>0</v>
      </c>
      <c r="AB235" s="152">
        <f t="shared" si="118"/>
        <v>0</v>
      </c>
      <c r="AC235" s="152">
        <f t="shared" si="119"/>
        <v>0</v>
      </c>
      <c r="AD235" s="152">
        <f t="shared" si="120"/>
        <v>0</v>
      </c>
      <c r="AE235" s="152">
        <f t="shared" si="121"/>
        <v>0</v>
      </c>
      <c r="AF235" s="152">
        <f t="shared" si="122"/>
        <v>0</v>
      </c>
      <c r="AG235" s="152">
        <f t="shared" si="123"/>
        <v>0</v>
      </c>
      <c r="AH235" s="152">
        <f t="shared" si="124"/>
        <v>0</v>
      </c>
      <c r="AI235" s="152">
        <f t="shared" si="125"/>
        <v>0</v>
      </c>
      <c r="AJ235" s="152">
        <f t="shared" si="126"/>
        <v>0</v>
      </c>
      <c r="AK235" s="152">
        <f t="shared" si="127"/>
        <v>0</v>
      </c>
      <c r="AL235" s="263">
        <f t="shared" si="142"/>
        <v>0</v>
      </c>
      <c r="AM235" s="263">
        <f t="shared" si="140"/>
        <v>0</v>
      </c>
      <c r="AN235" s="263">
        <f t="shared" si="143"/>
        <v>0</v>
      </c>
      <c r="AO235" s="251">
        <f t="shared" si="141"/>
        <v>0</v>
      </c>
      <c r="AP235" s="153">
        <f t="shared" si="129"/>
        <v>0</v>
      </c>
      <c r="AQ235" s="153" t="str">
        <f t="shared" si="130"/>
        <v>0</v>
      </c>
      <c r="AR235" s="153" t="str">
        <f t="shared" si="137"/>
        <v>0</v>
      </c>
      <c r="AS235" s="153" t="str">
        <f t="shared" si="138"/>
        <v>0</v>
      </c>
      <c r="AT235" s="247">
        <f t="shared" si="131"/>
        <v>1</v>
      </c>
      <c r="AU235" s="247" t="str">
        <f t="shared" si="132"/>
        <v>Faible</v>
      </c>
      <c r="AV235" s="346" t="str">
        <f t="shared" si="133"/>
        <v>NON</v>
      </c>
      <c r="AW235" s="234" t="str">
        <f>IF(CB235&lt;100,"RISQUE MINIME","RISQUE NON FAIBLE")</f>
        <v>RISQUE MINIME</v>
      </c>
      <c r="AX235" s="231" t="str">
        <f>IF(AO235=0,"NON","OUI")</f>
        <v>NON</v>
      </c>
      <c r="AY235" s="351"/>
      <c r="AZ235" s="352" t="s">
        <v>310</v>
      </c>
      <c r="BA235" s="237" t="str">
        <f>IF(AP235=0,"NON","OUI")</f>
        <v>NON</v>
      </c>
      <c r="BB235" s="351"/>
      <c r="BC235" s="351"/>
      <c r="BD235" s="352" t="s">
        <v>310</v>
      </c>
      <c r="BE235" s="237" t="str">
        <f>IF((AQ235+AR235)=3,"YEUX / INGESTION",IF(AQ235="2","YEUX",IF(AR235="1","INGESTION","NON")))</f>
        <v>NON</v>
      </c>
      <c r="BF235" s="351"/>
      <c r="BG235" s="354" t="s">
        <v>310</v>
      </c>
      <c r="BH235" s="154">
        <f>IF(ISNA(VLOOKUP(L235,CMRCLP,4,FALSE)),0,VLOOKUP(L235,CMRCLP,4))</f>
        <v>0</v>
      </c>
      <c r="BI235" s="154">
        <f>IF(ISNA(VLOOKUP(M235,CMRCLP,4,FALSE)),0,VLOOKUP(M235,CMRCLP,4))</f>
        <v>0</v>
      </c>
      <c r="BJ235" s="154">
        <f>IF(ISNA(VLOOKUP(N235,CMRCLP,4,FALSE)),0,VLOOKUP(N235,CMRCLP,4))</f>
        <v>0</v>
      </c>
      <c r="BK235" s="154">
        <f>IF(ISNA(VLOOKUP(O235,CMRCLP,4,FALSE)),0,VLOOKUP(O235,CMRCLP,4))</f>
        <v>0</v>
      </c>
      <c r="BL235" s="154">
        <f>IF(ISNA(VLOOKUP(L235,DANGERCLP,2,FALSE)),1,VLOOKUP(L235,DANGERCLP,2,FALSE))</f>
        <v>1</v>
      </c>
      <c r="BM235" s="154">
        <f>IF(ISNA(VLOOKUP(M235,DANGERCLP,2,FALSE)),1,VLOOKUP(M235,DANGERCLP,2,FALSE))</f>
        <v>1</v>
      </c>
      <c r="BN235" s="154">
        <f>IF(ISNA(VLOOKUP(N235,DANGERCLP,2,FALSE)),1,VLOOKUP(N235,DANGERCLP,2,FALSE))</f>
        <v>1</v>
      </c>
      <c r="BO235" s="154">
        <f>IF(ISNA(VLOOKUP(O235,DANGERCLP,2,FALSE)),1,VLOOKUP(O235,DANGERCLP,2,FALSE))</f>
        <v>1</v>
      </c>
      <c r="BP235" s="154">
        <f>IF(ISNA(VLOOKUP(P235,VLEPON,2)),1,VLOOKUP(P235,VLEPON,2))</f>
        <v>1</v>
      </c>
      <c r="BQ235" s="155">
        <f>T235/MAXA($T$8:$T$463)</f>
        <v>0</v>
      </c>
      <c r="BR235" s="156">
        <f t="shared" si="112"/>
        <v>11</v>
      </c>
      <c r="BS235" s="156">
        <f t="shared" si="113"/>
        <v>11</v>
      </c>
      <c r="BT235" s="157">
        <f t="shared" si="114"/>
        <v>1</v>
      </c>
      <c r="BU235" s="255">
        <f t="shared" si="128"/>
        <v>1</v>
      </c>
      <c r="BV235" s="252">
        <f>IF(ISNA(VLOOKUP((CONCATENATE(U235,V235)),Fréquencess,3,FALSE)),0,VLOOKUP((CONCATENATE(U235,V235)),Fréquencess,3,FALSE))</f>
        <v>1</v>
      </c>
      <c r="BW235" s="247">
        <f t="shared" si="115"/>
        <v>1</v>
      </c>
      <c r="BX235" s="247">
        <f t="shared" si="134"/>
        <v>1</v>
      </c>
      <c r="BY235" s="247">
        <f>IF(ISNA(VLOOKUP(Q235,score_volatilité,2,FALSE)),0,VLOOKUP(Q235,score_volatilité,2,FALSE))</f>
        <v>1</v>
      </c>
      <c r="BZ235" s="247">
        <f>IF(ISNA(VLOOKUP(X235,score_procédé,2,FALSE)),0,VLOOKUP(X235,score_procédé,2,FALSE))</f>
        <v>0.5</v>
      </c>
      <c r="CA235" s="247">
        <f>IF(ISNA(VLOOKUP(Y235,score_protection,2,FALSE)),0,VLOOKUP(Y235,score_protection,2,FALSE))</f>
        <v>1</v>
      </c>
      <c r="CB235" s="252">
        <f t="shared" si="135"/>
        <v>0.5</v>
      </c>
      <c r="CC235" s="154">
        <f>IF(ISNA(VLOOKUP(L235,DANGERARRETE,10,FALSE)),0,VLOOKUP(L235,DANGERARRETE,10,FALSE))</f>
        <v>0</v>
      </c>
      <c r="CD235" s="154">
        <f>IF(ISNA(VLOOKUP(M235,DANGERARRETE,10,FALSE)),0,VLOOKUP(M235,DANGERARRETE,10,FALSE))</f>
        <v>0</v>
      </c>
      <c r="CE235" s="154">
        <f>IF(ISNA(VLOOKUP(N235,DANGERARRETE,10,FALSE)),0,VLOOKUP(N235,DANGERARRETE,10,FALSE))</f>
        <v>0</v>
      </c>
      <c r="CF235" s="154">
        <f>IF(ISNA(VLOOKUP(O235,DANGERARRETE,10,FALSE)),0,VLOOKUP(O235,DANGERARRETE,10,FALSE))</f>
        <v>0</v>
      </c>
      <c r="CG235" s="154">
        <f t="shared" si="136"/>
        <v>0</v>
      </c>
      <c r="CH235" s="296" t="str">
        <f t="shared" si="139"/>
        <v>NON</v>
      </c>
    </row>
    <row r="236" spans="1:86" s="108" customFormat="1" ht="26.5" customHeight="1" x14ac:dyDescent="0.25">
      <c r="A236" s="77">
        <v>116</v>
      </c>
      <c r="B236" s="105"/>
      <c r="C236" s="105"/>
      <c r="D236" s="106"/>
      <c r="E236" s="106"/>
      <c r="F236" s="107"/>
      <c r="G236" s="114" t="s">
        <v>76</v>
      </c>
      <c r="H236" s="114" t="s">
        <v>76</v>
      </c>
      <c r="I236" s="114" t="s">
        <v>76</v>
      </c>
      <c r="J236" s="114" t="s">
        <v>76</v>
      </c>
      <c r="K236" s="114" t="s">
        <v>9</v>
      </c>
      <c r="L236" s="108" t="s">
        <v>8</v>
      </c>
      <c r="M236" s="108" t="s">
        <v>8</v>
      </c>
      <c r="N236" s="108" t="s">
        <v>8</v>
      </c>
      <c r="O236" s="108" t="s">
        <v>8</v>
      </c>
      <c r="P236" s="225" t="s">
        <v>76</v>
      </c>
      <c r="Q236" s="244" t="s">
        <v>34</v>
      </c>
      <c r="R236" s="259" t="s">
        <v>299</v>
      </c>
      <c r="S236" s="265" t="s">
        <v>300</v>
      </c>
      <c r="T236" s="217">
        <v>0</v>
      </c>
      <c r="U236" s="149" t="s">
        <v>58</v>
      </c>
      <c r="V236" s="149" t="s">
        <v>256</v>
      </c>
      <c r="W236" s="150" t="str">
        <f t="shared" si="111"/>
        <v>&lt; 30 mn</v>
      </c>
      <c r="X236" s="151" t="s">
        <v>31</v>
      </c>
      <c r="Y236" s="229" t="s">
        <v>108</v>
      </c>
      <c r="Z236" s="152">
        <f t="shared" si="116"/>
        <v>0</v>
      </c>
      <c r="AA236" s="152">
        <f t="shared" si="117"/>
        <v>0</v>
      </c>
      <c r="AB236" s="152">
        <f t="shared" si="118"/>
        <v>0</v>
      </c>
      <c r="AC236" s="152">
        <f t="shared" si="119"/>
        <v>0</v>
      </c>
      <c r="AD236" s="152">
        <f t="shared" si="120"/>
        <v>0</v>
      </c>
      <c r="AE236" s="152">
        <f t="shared" si="121"/>
        <v>0</v>
      </c>
      <c r="AF236" s="152">
        <f t="shared" si="122"/>
        <v>0</v>
      </c>
      <c r="AG236" s="152">
        <f t="shared" si="123"/>
        <v>0</v>
      </c>
      <c r="AH236" s="152">
        <f t="shared" si="124"/>
        <v>0</v>
      </c>
      <c r="AI236" s="152">
        <f t="shared" si="125"/>
        <v>0</v>
      </c>
      <c r="AJ236" s="152">
        <f t="shared" si="126"/>
        <v>0</v>
      </c>
      <c r="AK236" s="152">
        <f t="shared" si="127"/>
        <v>0</v>
      </c>
      <c r="AL236" s="263">
        <f t="shared" si="142"/>
        <v>0</v>
      </c>
      <c r="AM236" s="263">
        <f t="shared" si="140"/>
        <v>0</v>
      </c>
      <c r="AN236" s="263">
        <f t="shared" si="143"/>
        <v>0</v>
      </c>
      <c r="AO236" s="251">
        <f t="shared" si="141"/>
        <v>0</v>
      </c>
      <c r="AP236" s="153">
        <f t="shared" si="129"/>
        <v>0</v>
      </c>
      <c r="AQ236" s="153" t="str">
        <f t="shared" si="130"/>
        <v>0</v>
      </c>
      <c r="AR236" s="153" t="str">
        <f t="shared" si="137"/>
        <v>0</v>
      </c>
      <c r="AS236" s="153" t="str">
        <f t="shared" si="138"/>
        <v>0</v>
      </c>
      <c r="AT236" s="247">
        <f t="shared" si="131"/>
        <v>1</v>
      </c>
      <c r="AU236" s="247" t="str">
        <f t="shared" si="132"/>
        <v>Faible</v>
      </c>
      <c r="AV236" s="346" t="str">
        <f t="shared" si="133"/>
        <v>NON</v>
      </c>
      <c r="AW236" s="234" t="str">
        <f>IF(CB236&lt;100,"RISQUE MINIME","RISQUE NON FAIBLE")</f>
        <v>RISQUE MINIME</v>
      </c>
      <c r="AX236" s="231" t="str">
        <f>IF(AO236=0,"NON","OUI")</f>
        <v>NON</v>
      </c>
      <c r="AY236" s="351"/>
      <c r="AZ236" s="352" t="s">
        <v>310</v>
      </c>
      <c r="BA236" s="237" t="str">
        <f>IF(AP236=0,"NON","OUI")</f>
        <v>NON</v>
      </c>
      <c r="BB236" s="351"/>
      <c r="BC236" s="351"/>
      <c r="BD236" s="352" t="s">
        <v>310</v>
      </c>
      <c r="BE236" s="237" t="str">
        <f>IF((AQ236+AR236)=3,"YEUX / INGESTION",IF(AQ236="2","YEUX",IF(AR236="1","INGESTION","NON")))</f>
        <v>NON</v>
      </c>
      <c r="BF236" s="351"/>
      <c r="BG236" s="354" t="s">
        <v>310</v>
      </c>
      <c r="BH236" s="154">
        <f>IF(ISNA(VLOOKUP(L236,CMRCLP,4,FALSE)),0,VLOOKUP(L236,CMRCLP,4))</f>
        <v>0</v>
      </c>
      <c r="BI236" s="154">
        <f>IF(ISNA(VLOOKUP(M236,CMRCLP,4,FALSE)),0,VLOOKUP(M236,CMRCLP,4))</f>
        <v>0</v>
      </c>
      <c r="BJ236" s="154">
        <f>IF(ISNA(VLOOKUP(N236,CMRCLP,4,FALSE)),0,VLOOKUP(N236,CMRCLP,4))</f>
        <v>0</v>
      </c>
      <c r="BK236" s="154">
        <f>IF(ISNA(VLOOKUP(O236,CMRCLP,4,FALSE)),0,VLOOKUP(O236,CMRCLP,4))</f>
        <v>0</v>
      </c>
      <c r="BL236" s="154">
        <f>IF(ISNA(VLOOKUP(L236,DANGERCLP,2,FALSE)),1,VLOOKUP(L236,DANGERCLP,2,FALSE))</f>
        <v>1</v>
      </c>
      <c r="BM236" s="154">
        <f>IF(ISNA(VLOOKUP(M236,DANGERCLP,2,FALSE)),1,VLOOKUP(M236,DANGERCLP,2,FALSE))</f>
        <v>1</v>
      </c>
      <c r="BN236" s="154">
        <f>IF(ISNA(VLOOKUP(N236,DANGERCLP,2,FALSE)),1,VLOOKUP(N236,DANGERCLP,2,FALSE))</f>
        <v>1</v>
      </c>
      <c r="BO236" s="154">
        <f>IF(ISNA(VLOOKUP(O236,DANGERCLP,2,FALSE)),1,VLOOKUP(O236,DANGERCLP,2,FALSE))</f>
        <v>1</v>
      </c>
      <c r="BP236" s="154">
        <f>IF(ISNA(VLOOKUP(P236,VLEPON,2)),1,VLOOKUP(P236,VLEPON,2))</f>
        <v>1</v>
      </c>
      <c r="BQ236" s="155">
        <f>T236/MAXA($T$8:$T$463)</f>
        <v>0</v>
      </c>
      <c r="BR236" s="156">
        <f t="shared" si="112"/>
        <v>11</v>
      </c>
      <c r="BS236" s="156">
        <f t="shared" si="113"/>
        <v>11</v>
      </c>
      <c r="BT236" s="157">
        <f t="shared" si="114"/>
        <v>1</v>
      </c>
      <c r="BU236" s="255">
        <f t="shared" si="128"/>
        <v>1</v>
      </c>
      <c r="BV236" s="252">
        <f>IF(ISNA(VLOOKUP((CONCATENATE(U236,V236)),Fréquencess,3,FALSE)),0,VLOOKUP((CONCATENATE(U236,V236)),Fréquencess,3,FALSE))</f>
        <v>1</v>
      </c>
      <c r="BW236" s="247">
        <f t="shared" si="115"/>
        <v>1</v>
      </c>
      <c r="BX236" s="247">
        <f t="shared" si="134"/>
        <v>1</v>
      </c>
      <c r="BY236" s="247">
        <f>IF(ISNA(VLOOKUP(Q236,score_volatilité,2,FALSE)),0,VLOOKUP(Q236,score_volatilité,2,FALSE))</f>
        <v>1</v>
      </c>
      <c r="BZ236" s="247">
        <f>IF(ISNA(VLOOKUP(X236,score_procédé,2,FALSE)),0,VLOOKUP(X236,score_procédé,2,FALSE))</f>
        <v>0.5</v>
      </c>
      <c r="CA236" s="247">
        <f>IF(ISNA(VLOOKUP(Y236,score_protection,2,FALSE)),0,VLOOKUP(Y236,score_protection,2,FALSE))</f>
        <v>1</v>
      </c>
      <c r="CB236" s="252">
        <f t="shared" si="135"/>
        <v>0.5</v>
      </c>
      <c r="CC236" s="154">
        <f>IF(ISNA(VLOOKUP(L236,DANGERARRETE,10,FALSE)),0,VLOOKUP(L236,DANGERARRETE,10,FALSE))</f>
        <v>0</v>
      </c>
      <c r="CD236" s="154">
        <f>IF(ISNA(VLOOKUP(M236,DANGERARRETE,10,FALSE)),0,VLOOKUP(M236,DANGERARRETE,10,FALSE))</f>
        <v>0</v>
      </c>
      <c r="CE236" s="154">
        <f>IF(ISNA(VLOOKUP(N236,DANGERARRETE,10,FALSE)),0,VLOOKUP(N236,DANGERARRETE,10,FALSE))</f>
        <v>0</v>
      </c>
      <c r="CF236" s="154">
        <f>IF(ISNA(VLOOKUP(O236,DANGERARRETE,10,FALSE)),0,VLOOKUP(O236,DANGERARRETE,10,FALSE))</f>
        <v>0</v>
      </c>
      <c r="CG236" s="154">
        <f t="shared" si="136"/>
        <v>0</v>
      </c>
      <c r="CH236" s="296" t="str">
        <f t="shared" si="139"/>
        <v>NON</v>
      </c>
    </row>
    <row r="237" spans="1:86" s="108" customFormat="1" ht="26.5" customHeight="1" x14ac:dyDescent="0.25">
      <c r="A237" s="77">
        <v>116</v>
      </c>
      <c r="B237" s="105"/>
      <c r="C237" s="105"/>
      <c r="D237" s="106"/>
      <c r="E237" s="106"/>
      <c r="F237" s="107"/>
      <c r="G237" s="114" t="s">
        <v>76</v>
      </c>
      <c r="H237" s="114" t="s">
        <v>76</v>
      </c>
      <c r="I237" s="114" t="s">
        <v>76</v>
      </c>
      <c r="J237" s="114" t="s">
        <v>76</v>
      </c>
      <c r="K237" s="114" t="s">
        <v>9</v>
      </c>
      <c r="L237" s="108" t="s">
        <v>8</v>
      </c>
      <c r="M237" s="108" t="s">
        <v>8</v>
      </c>
      <c r="N237" s="108" t="s">
        <v>8</v>
      </c>
      <c r="O237" s="108" t="s">
        <v>8</v>
      </c>
      <c r="P237" s="225" t="s">
        <v>76</v>
      </c>
      <c r="Q237" s="244" t="s">
        <v>34</v>
      </c>
      <c r="R237" s="259" t="s">
        <v>299</v>
      </c>
      <c r="S237" s="265" t="s">
        <v>300</v>
      </c>
      <c r="T237" s="217">
        <v>0</v>
      </c>
      <c r="U237" s="149" t="s">
        <v>58</v>
      </c>
      <c r="V237" s="149" t="s">
        <v>256</v>
      </c>
      <c r="W237" s="150" t="str">
        <f t="shared" si="111"/>
        <v>&lt; 30 mn</v>
      </c>
      <c r="X237" s="151" t="s">
        <v>31</v>
      </c>
      <c r="Y237" s="229" t="s">
        <v>108</v>
      </c>
      <c r="Z237" s="152">
        <f t="shared" si="116"/>
        <v>0</v>
      </c>
      <c r="AA237" s="152">
        <f t="shared" si="117"/>
        <v>0</v>
      </c>
      <c r="AB237" s="152">
        <f t="shared" si="118"/>
        <v>0</v>
      </c>
      <c r="AC237" s="152">
        <f t="shared" si="119"/>
        <v>0</v>
      </c>
      <c r="AD237" s="152">
        <f t="shared" si="120"/>
        <v>0</v>
      </c>
      <c r="AE237" s="152">
        <f t="shared" si="121"/>
        <v>0</v>
      </c>
      <c r="AF237" s="152">
        <f t="shared" si="122"/>
        <v>0</v>
      </c>
      <c r="AG237" s="152">
        <f t="shared" si="123"/>
        <v>0</v>
      </c>
      <c r="AH237" s="152">
        <f t="shared" si="124"/>
        <v>0</v>
      </c>
      <c r="AI237" s="152">
        <f t="shared" si="125"/>
        <v>0</v>
      </c>
      <c r="AJ237" s="152">
        <f t="shared" si="126"/>
        <v>0</v>
      </c>
      <c r="AK237" s="152">
        <f t="shared" si="127"/>
        <v>0</v>
      </c>
      <c r="AL237" s="263">
        <f t="shared" si="142"/>
        <v>0</v>
      </c>
      <c r="AM237" s="263">
        <f t="shared" si="140"/>
        <v>0</v>
      </c>
      <c r="AN237" s="263">
        <f t="shared" si="143"/>
        <v>0</v>
      </c>
      <c r="AO237" s="251">
        <f t="shared" si="141"/>
        <v>0</v>
      </c>
      <c r="AP237" s="153">
        <f t="shared" si="129"/>
        <v>0</v>
      </c>
      <c r="AQ237" s="153" t="str">
        <f t="shared" si="130"/>
        <v>0</v>
      </c>
      <c r="AR237" s="153" t="str">
        <f t="shared" si="137"/>
        <v>0</v>
      </c>
      <c r="AS237" s="153" t="str">
        <f t="shared" si="138"/>
        <v>0</v>
      </c>
      <c r="AT237" s="247">
        <f t="shared" si="131"/>
        <v>1</v>
      </c>
      <c r="AU237" s="247" t="str">
        <f t="shared" si="132"/>
        <v>Faible</v>
      </c>
      <c r="AV237" s="346" t="str">
        <f t="shared" si="133"/>
        <v>NON</v>
      </c>
      <c r="AW237" s="234" t="str">
        <f>IF(CB237&lt;100,"RISQUE MINIME","RISQUE NON FAIBLE")</f>
        <v>RISQUE MINIME</v>
      </c>
      <c r="AX237" s="231" t="str">
        <f>IF(AO237=0,"NON","OUI")</f>
        <v>NON</v>
      </c>
      <c r="AY237" s="351"/>
      <c r="AZ237" s="352" t="s">
        <v>310</v>
      </c>
      <c r="BA237" s="237" t="str">
        <f>IF(AP237=0,"NON","OUI")</f>
        <v>NON</v>
      </c>
      <c r="BB237" s="351"/>
      <c r="BC237" s="351"/>
      <c r="BD237" s="352" t="s">
        <v>310</v>
      </c>
      <c r="BE237" s="237" t="str">
        <f>IF((AQ237+AR237)=3,"YEUX / INGESTION",IF(AQ237="2","YEUX",IF(AR237="1","INGESTION","NON")))</f>
        <v>NON</v>
      </c>
      <c r="BF237" s="351"/>
      <c r="BG237" s="354" t="s">
        <v>310</v>
      </c>
      <c r="BH237" s="154">
        <f>IF(ISNA(VLOOKUP(L237,CMRCLP,4,FALSE)),0,VLOOKUP(L237,CMRCLP,4))</f>
        <v>0</v>
      </c>
      <c r="BI237" s="154">
        <f>IF(ISNA(VLOOKUP(M237,CMRCLP,4,FALSE)),0,VLOOKUP(M237,CMRCLP,4))</f>
        <v>0</v>
      </c>
      <c r="BJ237" s="154">
        <f>IF(ISNA(VLOOKUP(N237,CMRCLP,4,FALSE)),0,VLOOKUP(N237,CMRCLP,4))</f>
        <v>0</v>
      </c>
      <c r="BK237" s="154">
        <f>IF(ISNA(VLOOKUP(O237,CMRCLP,4,FALSE)),0,VLOOKUP(O237,CMRCLP,4))</f>
        <v>0</v>
      </c>
      <c r="BL237" s="154">
        <f>IF(ISNA(VLOOKUP(L237,DANGERCLP,2,FALSE)),1,VLOOKUP(L237,DANGERCLP,2,FALSE))</f>
        <v>1</v>
      </c>
      <c r="BM237" s="154">
        <f>IF(ISNA(VLOOKUP(M237,DANGERCLP,2,FALSE)),1,VLOOKUP(M237,DANGERCLP,2,FALSE))</f>
        <v>1</v>
      </c>
      <c r="BN237" s="154">
        <f>IF(ISNA(VLOOKUP(N237,DANGERCLP,2,FALSE)),1,VLOOKUP(N237,DANGERCLP,2,FALSE))</f>
        <v>1</v>
      </c>
      <c r="BO237" s="154">
        <f>IF(ISNA(VLOOKUP(O237,DANGERCLP,2,FALSE)),1,VLOOKUP(O237,DANGERCLP,2,FALSE))</f>
        <v>1</v>
      </c>
      <c r="BP237" s="154">
        <f>IF(ISNA(VLOOKUP(P237,VLEPON,2)),1,VLOOKUP(P237,VLEPON,2))</f>
        <v>1</v>
      </c>
      <c r="BQ237" s="155">
        <f>T237/MAXA($T$8:$T$463)</f>
        <v>0</v>
      </c>
      <c r="BR237" s="156">
        <f t="shared" si="112"/>
        <v>11</v>
      </c>
      <c r="BS237" s="156">
        <f t="shared" si="113"/>
        <v>11</v>
      </c>
      <c r="BT237" s="157">
        <f t="shared" si="114"/>
        <v>1</v>
      </c>
      <c r="BU237" s="255">
        <f t="shared" si="128"/>
        <v>1</v>
      </c>
      <c r="BV237" s="252">
        <f>IF(ISNA(VLOOKUP((CONCATENATE(U237,V237)),Fréquencess,3,FALSE)),0,VLOOKUP((CONCATENATE(U237,V237)),Fréquencess,3,FALSE))</f>
        <v>1</v>
      </c>
      <c r="BW237" s="247">
        <f t="shared" si="115"/>
        <v>1</v>
      </c>
      <c r="BX237" s="247">
        <f t="shared" si="134"/>
        <v>1</v>
      </c>
      <c r="BY237" s="247">
        <f>IF(ISNA(VLOOKUP(Q237,score_volatilité,2,FALSE)),0,VLOOKUP(Q237,score_volatilité,2,FALSE))</f>
        <v>1</v>
      </c>
      <c r="BZ237" s="247">
        <f>IF(ISNA(VLOOKUP(X237,score_procédé,2,FALSE)),0,VLOOKUP(X237,score_procédé,2,FALSE))</f>
        <v>0.5</v>
      </c>
      <c r="CA237" s="247">
        <f>IF(ISNA(VLOOKUP(Y237,score_protection,2,FALSE)),0,VLOOKUP(Y237,score_protection,2,FALSE))</f>
        <v>1</v>
      </c>
      <c r="CB237" s="252">
        <f t="shared" si="135"/>
        <v>0.5</v>
      </c>
      <c r="CC237" s="154">
        <f>IF(ISNA(VLOOKUP(L237,DANGERARRETE,10,FALSE)),0,VLOOKUP(L237,DANGERARRETE,10,FALSE))</f>
        <v>0</v>
      </c>
      <c r="CD237" s="154">
        <f>IF(ISNA(VLOOKUP(M237,DANGERARRETE,10,FALSE)),0,VLOOKUP(M237,DANGERARRETE,10,FALSE))</f>
        <v>0</v>
      </c>
      <c r="CE237" s="154">
        <f>IF(ISNA(VLOOKUP(N237,DANGERARRETE,10,FALSE)),0,VLOOKUP(N237,DANGERARRETE,10,FALSE))</f>
        <v>0</v>
      </c>
      <c r="CF237" s="154">
        <f>IF(ISNA(VLOOKUP(O237,DANGERARRETE,10,FALSE)),0,VLOOKUP(O237,DANGERARRETE,10,FALSE))</f>
        <v>0</v>
      </c>
      <c r="CG237" s="154">
        <f t="shared" si="136"/>
        <v>0</v>
      </c>
      <c r="CH237" s="296" t="str">
        <f t="shared" si="139"/>
        <v>NON</v>
      </c>
    </row>
    <row r="238" spans="1:86" s="108" customFormat="1" ht="26.5" customHeight="1" x14ac:dyDescent="0.25">
      <c r="A238" s="77">
        <v>116</v>
      </c>
      <c r="B238" s="105"/>
      <c r="C238" s="105"/>
      <c r="D238" s="106"/>
      <c r="E238" s="106"/>
      <c r="F238" s="107"/>
      <c r="G238" s="114" t="s">
        <v>76</v>
      </c>
      <c r="H238" s="114" t="s">
        <v>76</v>
      </c>
      <c r="I238" s="114" t="s">
        <v>76</v>
      </c>
      <c r="J238" s="114" t="s">
        <v>76</v>
      </c>
      <c r="K238" s="114" t="s">
        <v>9</v>
      </c>
      <c r="L238" s="108" t="s">
        <v>8</v>
      </c>
      <c r="M238" s="108" t="s">
        <v>8</v>
      </c>
      <c r="N238" s="108" t="s">
        <v>8</v>
      </c>
      <c r="O238" s="108" t="s">
        <v>8</v>
      </c>
      <c r="P238" s="225" t="s">
        <v>76</v>
      </c>
      <c r="Q238" s="244" t="s">
        <v>34</v>
      </c>
      <c r="R238" s="259" t="s">
        <v>299</v>
      </c>
      <c r="S238" s="265" t="s">
        <v>300</v>
      </c>
      <c r="T238" s="217">
        <v>0</v>
      </c>
      <c r="U238" s="149" t="s">
        <v>58</v>
      </c>
      <c r="V238" s="149" t="s">
        <v>256</v>
      </c>
      <c r="W238" s="150" t="str">
        <f t="shared" ref="W238:W300" si="144">IF(ISNA(VLOOKUP((CONCATENATE(U238,V238)),Fréquencess,2,FALSE)),0,VLOOKUP((CONCATENATE(U238,V238)),Fréquencess,2,FALSE))</f>
        <v>&lt; 30 mn</v>
      </c>
      <c r="X238" s="151" t="s">
        <v>31</v>
      </c>
      <c r="Y238" s="229" t="s">
        <v>108</v>
      </c>
      <c r="Z238" s="152">
        <f t="shared" si="116"/>
        <v>0</v>
      </c>
      <c r="AA238" s="152">
        <f t="shared" si="117"/>
        <v>0</v>
      </c>
      <c r="AB238" s="152">
        <f t="shared" si="118"/>
        <v>0</v>
      </c>
      <c r="AC238" s="152">
        <f t="shared" si="119"/>
        <v>0</v>
      </c>
      <c r="AD238" s="152">
        <f t="shared" si="120"/>
        <v>0</v>
      </c>
      <c r="AE238" s="152">
        <f t="shared" si="121"/>
        <v>0</v>
      </c>
      <c r="AF238" s="152">
        <f t="shared" si="122"/>
        <v>0</v>
      </c>
      <c r="AG238" s="152">
        <f t="shared" si="123"/>
        <v>0</v>
      </c>
      <c r="AH238" s="152">
        <f t="shared" si="124"/>
        <v>0</v>
      </c>
      <c r="AI238" s="152">
        <f t="shared" si="125"/>
        <v>0</v>
      </c>
      <c r="AJ238" s="152">
        <f t="shared" si="126"/>
        <v>0</v>
      </c>
      <c r="AK238" s="152">
        <f t="shared" si="127"/>
        <v>0</v>
      </c>
      <c r="AL238" s="263">
        <f t="shared" si="142"/>
        <v>0</v>
      </c>
      <c r="AM238" s="263">
        <f t="shared" si="140"/>
        <v>0</v>
      </c>
      <c r="AN238" s="263">
        <f t="shared" si="143"/>
        <v>0</v>
      </c>
      <c r="AO238" s="251">
        <f t="shared" si="141"/>
        <v>0</v>
      </c>
      <c r="AP238" s="153">
        <f t="shared" si="129"/>
        <v>0</v>
      </c>
      <c r="AQ238" s="153" t="str">
        <f t="shared" si="130"/>
        <v>0</v>
      </c>
      <c r="AR238" s="153" t="str">
        <f t="shared" si="137"/>
        <v>0</v>
      </c>
      <c r="AS238" s="153" t="str">
        <f t="shared" si="138"/>
        <v>0</v>
      </c>
      <c r="AT238" s="247">
        <f t="shared" si="131"/>
        <v>1</v>
      </c>
      <c r="AU238" s="247" t="str">
        <f t="shared" si="132"/>
        <v>Faible</v>
      </c>
      <c r="AV238" s="346" t="str">
        <f t="shared" si="133"/>
        <v>NON</v>
      </c>
      <c r="AW238" s="234" t="str">
        <f>IF(CB238&lt;100,"RISQUE MINIME","RISQUE NON FAIBLE")</f>
        <v>RISQUE MINIME</v>
      </c>
      <c r="AX238" s="231" t="str">
        <f>IF(AO238=0,"NON","OUI")</f>
        <v>NON</v>
      </c>
      <c r="AY238" s="351"/>
      <c r="AZ238" s="352" t="s">
        <v>310</v>
      </c>
      <c r="BA238" s="237" t="str">
        <f>IF(AP238=0,"NON","OUI")</f>
        <v>NON</v>
      </c>
      <c r="BB238" s="351"/>
      <c r="BC238" s="351"/>
      <c r="BD238" s="352" t="s">
        <v>310</v>
      </c>
      <c r="BE238" s="237" t="str">
        <f>IF((AQ238+AR238)=3,"YEUX / INGESTION",IF(AQ238="2","YEUX",IF(AR238="1","INGESTION","NON")))</f>
        <v>NON</v>
      </c>
      <c r="BF238" s="351"/>
      <c r="BG238" s="354" t="s">
        <v>310</v>
      </c>
      <c r="BH238" s="154">
        <f>IF(ISNA(VLOOKUP(L238,CMRCLP,4,FALSE)),0,VLOOKUP(L238,CMRCLP,4))</f>
        <v>0</v>
      </c>
      <c r="BI238" s="154">
        <f>IF(ISNA(VLOOKUP(M238,CMRCLP,4,FALSE)),0,VLOOKUP(M238,CMRCLP,4))</f>
        <v>0</v>
      </c>
      <c r="BJ238" s="154">
        <f>IF(ISNA(VLOOKUP(N238,CMRCLP,4,FALSE)),0,VLOOKUP(N238,CMRCLP,4))</f>
        <v>0</v>
      </c>
      <c r="BK238" s="154">
        <f>IF(ISNA(VLOOKUP(O238,CMRCLP,4,FALSE)),0,VLOOKUP(O238,CMRCLP,4))</f>
        <v>0</v>
      </c>
      <c r="BL238" s="154">
        <f>IF(ISNA(VLOOKUP(L238,DANGERCLP,2,FALSE)),1,VLOOKUP(L238,DANGERCLP,2,FALSE))</f>
        <v>1</v>
      </c>
      <c r="BM238" s="154">
        <f>IF(ISNA(VLOOKUP(M238,DANGERCLP,2,FALSE)),1,VLOOKUP(M238,DANGERCLP,2,FALSE))</f>
        <v>1</v>
      </c>
      <c r="BN238" s="154">
        <f>IF(ISNA(VLOOKUP(N238,DANGERCLP,2,FALSE)),1,VLOOKUP(N238,DANGERCLP,2,FALSE))</f>
        <v>1</v>
      </c>
      <c r="BO238" s="154">
        <f>IF(ISNA(VLOOKUP(O238,DANGERCLP,2,FALSE)),1,VLOOKUP(O238,DANGERCLP,2,FALSE))</f>
        <v>1</v>
      </c>
      <c r="BP238" s="154">
        <f>IF(ISNA(VLOOKUP(P238,VLEPON,2)),1,VLOOKUP(P238,VLEPON,2))</f>
        <v>1</v>
      </c>
      <c r="BQ238" s="155">
        <f>T238/MAXA($T$8:$T$463)</f>
        <v>0</v>
      </c>
      <c r="BR238" s="156">
        <f t="shared" ref="BR238:BR300" si="145">BT238*10+BV238</f>
        <v>11</v>
      </c>
      <c r="BS238" s="156">
        <f t="shared" ref="BS238:BS300" si="146">BW238*10+BU238</f>
        <v>11</v>
      </c>
      <c r="BT238" s="157">
        <f t="shared" ref="BT238:BT300" si="147">IF(BQ238&gt;0.33,5,(IF(BQ238&gt;0.12,4,IF(BQ238&gt;0.05,3,IF(BQ238&gt;0.01001,2,1)))))</f>
        <v>1</v>
      </c>
      <c r="BU238" s="255">
        <f t="shared" si="128"/>
        <v>1</v>
      </c>
      <c r="BV238" s="252">
        <f>IF(ISNA(VLOOKUP((CONCATENATE(U238,V238)),Fréquencess,3,FALSE)),0,VLOOKUP((CONCATENATE(U238,V238)),Fréquencess,3,FALSE))</f>
        <v>1</v>
      </c>
      <c r="BW238" s="247">
        <f t="shared" ref="BW238:BW300" si="148">IF(ISNA(VLOOKUP(BR238,Exposition,2,FALSE)),0,VLOOKUP(BR238,Exposition,2,FALSE))</f>
        <v>1</v>
      </c>
      <c r="BX238" s="247">
        <f t="shared" si="134"/>
        <v>1</v>
      </c>
      <c r="BY238" s="247">
        <f>IF(ISNA(VLOOKUP(Q238,score_volatilité,2,FALSE)),0,VLOOKUP(Q238,score_volatilité,2,FALSE))</f>
        <v>1</v>
      </c>
      <c r="BZ238" s="247">
        <f>IF(ISNA(VLOOKUP(X238,score_procédé,2,FALSE)),0,VLOOKUP(X238,score_procédé,2,FALSE))</f>
        <v>0.5</v>
      </c>
      <c r="CA238" s="247">
        <f>IF(ISNA(VLOOKUP(Y238,score_protection,2,FALSE)),0,VLOOKUP(Y238,score_protection,2,FALSE))</f>
        <v>1</v>
      </c>
      <c r="CB238" s="252">
        <f t="shared" si="135"/>
        <v>0.5</v>
      </c>
      <c r="CC238" s="154">
        <f>IF(ISNA(VLOOKUP(L238,DANGERARRETE,10,FALSE)),0,VLOOKUP(L238,DANGERARRETE,10,FALSE))</f>
        <v>0</v>
      </c>
      <c r="CD238" s="154">
        <f>IF(ISNA(VLOOKUP(M238,DANGERARRETE,10,FALSE)),0,VLOOKUP(M238,DANGERARRETE,10,FALSE))</f>
        <v>0</v>
      </c>
      <c r="CE238" s="154">
        <f>IF(ISNA(VLOOKUP(N238,DANGERARRETE,10,FALSE)),0,VLOOKUP(N238,DANGERARRETE,10,FALSE))</f>
        <v>0</v>
      </c>
      <c r="CF238" s="154">
        <f>IF(ISNA(VLOOKUP(O238,DANGERARRETE,10,FALSE)),0,VLOOKUP(O238,DANGERARRETE,10,FALSE))</f>
        <v>0</v>
      </c>
      <c r="CG238" s="154">
        <f t="shared" si="136"/>
        <v>0</v>
      </c>
      <c r="CH238" s="296" t="str">
        <f t="shared" si="139"/>
        <v>NON</v>
      </c>
    </row>
    <row r="239" spans="1:86" s="108" customFormat="1" ht="26.5" customHeight="1" x14ac:dyDescent="0.25">
      <c r="A239" s="77">
        <v>116</v>
      </c>
      <c r="B239" s="105"/>
      <c r="C239" s="105"/>
      <c r="D239" s="106"/>
      <c r="E239" s="106"/>
      <c r="F239" s="107"/>
      <c r="G239" s="114" t="s">
        <v>76</v>
      </c>
      <c r="H239" s="114" t="s">
        <v>76</v>
      </c>
      <c r="I239" s="114" t="s">
        <v>76</v>
      </c>
      <c r="J239" s="114" t="s">
        <v>76</v>
      </c>
      <c r="K239" s="114" t="s">
        <v>9</v>
      </c>
      <c r="L239" s="108" t="s">
        <v>8</v>
      </c>
      <c r="M239" s="108" t="s">
        <v>8</v>
      </c>
      <c r="N239" s="108" t="s">
        <v>8</v>
      </c>
      <c r="O239" s="108" t="s">
        <v>8</v>
      </c>
      <c r="P239" s="225" t="s">
        <v>76</v>
      </c>
      <c r="Q239" s="244" t="s">
        <v>34</v>
      </c>
      <c r="R239" s="259" t="s">
        <v>299</v>
      </c>
      <c r="S239" s="265" t="s">
        <v>300</v>
      </c>
      <c r="T239" s="217">
        <v>0</v>
      </c>
      <c r="U239" s="149" t="s">
        <v>58</v>
      </c>
      <c r="V239" s="149" t="s">
        <v>256</v>
      </c>
      <c r="W239" s="150" t="str">
        <f t="shared" si="144"/>
        <v>&lt; 30 mn</v>
      </c>
      <c r="X239" s="151" t="s">
        <v>31</v>
      </c>
      <c r="Y239" s="229" t="s">
        <v>108</v>
      </c>
      <c r="Z239" s="152">
        <f t="shared" si="116"/>
        <v>0</v>
      </c>
      <c r="AA239" s="152">
        <f t="shared" si="117"/>
        <v>0</v>
      </c>
      <c r="AB239" s="152">
        <f t="shared" si="118"/>
        <v>0</v>
      </c>
      <c r="AC239" s="152">
        <f t="shared" si="119"/>
        <v>0</v>
      </c>
      <c r="AD239" s="152">
        <f t="shared" si="120"/>
        <v>0</v>
      </c>
      <c r="AE239" s="152">
        <f t="shared" si="121"/>
        <v>0</v>
      </c>
      <c r="AF239" s="152">
        <f t="shared" si="122"/>
        <v>0</v>
      </c>
      <c r="AG239" s="152">
        <f t="shared" si="123"/>
        <v>0</v>
      </c>
      <c r="AH239" s="152">
        <f t="shared" si="124"/>
        <v>0</v>
      </c>
      <c r="AI239" s="152">
        <f t="shared" si="125"/>
        <v>0</v>
      </c>
      <c r="AJ239" s="152">
        <f t="shared" si="126"/>
        <v>0</v>
      </c>
      <c r="AK239" s="152">
        <f t="shared" si="127"/>
        <v>0</v>
      </c>
      <c r="AL239" s="263">
        <f t="shared" si="142"/>
        <v>0</v>
      </c>
      <c r="AM239" s="263">
        <f t="shared" si="140"/>
        <v>0</v>
      </c>
      <c r="AN239" s="263">
        <f t="shared" si="143"/>
        <v>0</v>
      </c>
      <c r="AO239" s="251">
        <f t="shared" si="141"/>
        <v>0</v>
      </c>
      <c r="AP239" s="153">
        <f t="shared" si="129"/>
        <v>0</v>
      </c>
      <c r="AQ239" s="153" t="str">
        <f t="shared" si="130"/>
        <v>0</v>
      </c>
      <c r="AR239" s="153" t="str">
        <f t="shared" si="137"/>
        <v>0</v>
      </c>
      <c r="AS239" s="153" t="str">
        <f t="shared" si="138"/>
        <v>0</v>
      </c>
      <c r="AT239" s="247">
        <f t="shared" si="131"/>
        <v>1</v>
      </c>
      <c r="AU239" s="247" t="str">
        <f t="shared" si="132"/>
        <v>Faible</v>
      </c>
      <c r="AV239" s="346" t="str">
        <f t="shared" si="133"/>
        <v>NON</v>
      </c>
      <c r="AW239" s="234" t="str">
        <f>IF(CB239&lt;100,"RISQUE MINIME","RISQUE NON FAIBLE")</f>
        <v>RISQUE MINIME</v>
      </c>
      <c r="AX239" s="231" t="str">
        <f>IF(AO239=0,"NON","OUI")</f>
        <v>NON</v>
      </c>
      <c r="AY239" s="351"/>
      <c r="AZ239" s="352" t="s">
        <v>310</v>
      </c>
      <c r="BA239" s="237" t="str">
        <f>IF(AP239=0,"NON","OUI")</f>
        <v>NON</v>
      </c>
      <c r="BB239" s="351"/>
      <c r="BC239" s="351"/>
      <c r="BD239" s="352" t="s">
        <v>310</v>
      </c>
      <c r="BE239" s="237" t="str">
        <f>IF((AQ239+AR239)=3,"YEUX / INGESTION",IF(AQ239="2","YEUX",IF(AR239="1","INGESTION","NON")))</f>
        <v>NON</v>
      </c>
      <c r="BF239" s="351"/>
      <c r="BG239" s="354" t="s">
        <v>310</v>
      </c>
      <c r="BH239" s="154">
        <f>IF(ISNA(VLOOKUP(L239,CMRCLP,4,FALSE)),0,VLOOKUP(L239,CMRCLP,4))</f>
        <v>0</v>
      </c>
      <c r="BI239" s="154">
        <f>IF(ISNA(VLOOKUP(M239,CMRCLP,4,FALSE)),0,VLOOKUP(M239,CMRCLP,4))</f>
        <v>0</v>
      </c>
      <c r="BJ239" s="154">
        <f>IF(ISNA(VLOOKUP(N239,CMRCLP,4,FALSE)),0,VLOOKUP(N239,CMRCLP,4))</f>
        <v>0</v>
      </c>
      <c r="BK239" s="154">
        <f>IF(ISNA(VLOOKUP(O239,CMRCLP,4,FALSE)),0,VLOOKUP(O239,CMRCLP,4))</f>
        <v>0</v>
      </c>
      <c r="BL239" s="154">
        <f>IF(ISNA(VLOOKUP(L239,DANGERCLP,2,FALSE)),1,VLOOKUP(L239,DANGERCLP,2,FALSE))</f>
        <v>1</v>
      </c>
      <c r="BM239" s="154">
        <f>IF(ISNA(VLOOKUP(M239,DANGERCLP,2,FALSE)),1,VLOOKUP(M239,DANGERCLP,2,FALSE))</f>
        <v>1</v>
      </c>
      <c r="BN239" s="154">
        <f>IF(ISNA(VLOOKUP(N239,DANGERCLP,2,FALSE)),1,VLOOKUP(N239,DANGERCLP,2,FALSE))</f>
        <v>1</v>
      </c>
      <c r="BO239" s="154">
        <f>IF(ISNA(VLOOKUP(O239,DANGERCLP,2,FALSE)),1,VLOOKUP(O239,DANGERCLP,2,FALSE))</f>
        <v>1</v>
      </c>
      <c r="BP239" s="154">
        <f>IF(ISNA(VLOOKUP(P239,VLEPON,2)),1,VLOOKUP(P239,VLEPON,2))</f>
        <v>1</v>
      </c>
      <c r="BQ239" s="155">
        <f>T239/MAXA($T$8:$T$463)</f>
        <v>0</v>
      </c>
      <c r="BR239" s="156">
        <f t="shared" si="145"/>
        <v>11</v>
      </c>
      <c r="BS239" s="156">
        <f t="shared" si="146"/>
        <v>11</v>
      </c>
      <c r="BT239" s="157">
        <f t="shared" si="147"/>
        <v>1</v>
      </c>
      <c r="BU239" s="255">
        <f t="shared" si="128"/>
        <v>1</v>
      </c>
      <c r="BV239" s="252">
        <f>IF(ISNA(VLOOKUP((CONCATENATE(U239,V239)),Fréquencess,3,FALSE)),0,VLOOKUP((CONCATENATE(U239,V239)),Fréquencess,3,FALSE))</f>
        <v>1</v>
      </c>
      <c r="BW239" s="247">
        <f t="shared" si="148"/>
        <v>1</v>
      </c>
      <c r="BX239" s="247">
        <f t="shared" si="134"/>
        <v>1</v>
      </c>
      <c r="BY239" s="247">
        <f>IF(ISNA(VLOOKUP(Q239,score_volatilité,2,FALSE)),0,VLOOKUP(Q239,score_volatilité,2,FALSE))</f>
        <v>1</v>
      </c>
      <c r="BZ239" s="247">
        <f>IF(ISNA(VLOOKUP(X239,score_procédé,2,FALSE)),0,VLOOKUP(X239,score_procédé,2,FALSE))</f>
        <v>0.5</v>
      </c>
      <c r="CA239" s="247">
        <f>IF(ISNA(VLOOKUP(Y239,score_protection,2,FALSE)),0,VLOOKUP(Y239,score_protection,2,FALSE))</f>
        <v>1</v>
      </c>
      <c r="CB239" s="252">
        <f t="shared" si="135"/>
        <v>0.5</v>
      </c>
      <c r="CC239" s="154">
        <f>IF(ISNA(VLOOKUP(L239,DANGERARRETE,10,FALSE)),0,VLOOKUP(L239,DANGERARRETE,10,FALSE))</f>
        <v>0</v>
      </c>
      <c r="CD239" s="154">
        <f>IF(ISNA(VLOOKUP(M239,DANGERARRETE,10,FALSE)),0,VLOOKUP(M239,DANGERARRETE,10,FALSE))</f>
        <v>0</v>
      </c>
      <c r="CE239" s="154">
        <f>IF(ISNA(VLOOKUP(N239,DANGERARRETE,10,FALSE)),0,VLOOKUP(N239,DANGERARRETE,10,FALSE))</f>
        <v>0</v>
      </c>
      <c r="CF239" s="154">
        <f>IF(ISNA(VLOOKUP(O239,DANGERARRETE,10,FALSE)),0,VLOOKUP(O239,DANGERARRETE,10,FALSE))</f>
        <v>0</v>
      </c>
      <c r="CG239" s="154">
        <f t="shared" si="136"/>
        <v>0</v>
      </c>
      <c r="CH239" s="296" t="str">
        <f t="shared" si="139"/>
        <v>NON</v>
      </c>
    </row>
    <row r="240" spans="1:86" s="108" customFormat="1" ht="26.5" customHeight="1" x14ac:dyDescent="0.25">
      <c r="A240" s="77">
        <v>116</v>
      </c>
      <c r="B240" s="105"/>
      <c r="C240" s="105"/>
      <c r="D240" s="106"/>
      <c r="E240" s="106"/>
      <c r="F240" s="107"/>
      <c r="G240" s="114" t="s">
        <v>76</v>
      </c>
      <c r="H240" s="114" t="s">
        <v>76</v>
      </c>
      <c r="I240" s="114" t="s">
        <v>76</v>
      </c>
      <c r="J240" s="114" t="s">
        <v>76</v>
      </c>
      <c r="K240" s="114" t="s">
        <v>9</v>
      </c>
      <c r="L240" s="108" t="s">
        <v>8</v>
      </c>
      <c r="M240" s="108" t="s">
        <v>8</v>
      </c>
      <c r="N240" s="108" t="s">
        <v>8</v>
      </c>
      <c r="O240" s="108" t="s">
        <v>8</v>
      </c>
      <c r="P240" s="225" t="s">
        <v>76</v>
      </c>
      <c r="Q240" s="244" t="s">
        <v>34</v>
      </c>
      <c r="R240" s="259" t="s">
        <v>299</v>
      </c>
      <c r="S240" s="265" t="s">
        <v>300</v>
      </c>
      <c r="T240" s="217">
        <v>0</v>
      </c>
      <c r="U240" s="149" t="s">
        <v>58</v>
      </c>
      <c r="V240" s="149" t="s">
        <v>256</v>
      </c>
      <c r="W240" s="150" t="str">
        <f t="shared" si="144"/>
        <v>&lt; 30 mn</v>
      </c>
      <c r="X240" s="151" t="s">
        <v>31</v>
      </c>
      <c r="Y240" s="229" t="s">
        <v>108</v>
      </c>
      <c r="Z240" s="152">
        <f t="shared" si="116"/>
        <v>0</v>
      </c>
      <c r="AA240" s="152">
        <f t="shared" si="117"/>
        <v>0</v>
      </c>
      <c r="AB240" s="152">
        <f t="shared" si="118"/>
        <v>0</v>
      </c>
      <c r="AC240" s="152">
        <f t="shared" si="119"/>
        <v>0</v>
      </c>
      <c r="AD240" s="152">
        <f t="shared" si="120"/>
        <v>0</v>
      </c>
      <c r="AE240" s="152">
        <f t="shared" si="121"/>
        <v>0</v>
      </c>
      <c r="AF240" s="152">
        <f t="shared" si="122"/>
        <v>0</v>
      </c>
      <c r="AG240" s="152">
        <f t="shared" si="123"/>
        <v>0</v>
      </c>
      <c r="AH240" s="152">
        <f t="shared" si="124"/>
        <v>0</v>
      </c>
      <c r="AI240" s="152">
        <f t="shared" si="125"/>
        <v>0</v>
      </c>
      <c r="AJ240" s="152">
        <f t="shared" si="126"/>
        <v>0</v>
      </c>
      <c r="AK240" s="152">
        <f t="shared" si="127"/>
        <v>0</v>
      </c>
      <c r="AL240" s="263">
        <f t="shared" si="142"/>
        <v>0</v>
      </c>
      <c r="AM240" s="263">
        <f t="shared" si="140"/>
        <v>0</v>
      </c>
      <c r="AN240" s="263">
        <f t="shared" si="143"/>
        <v>0</v>
      </c>
      <c r="AO240" s="251">
        <f t="shared" si="141"/>
        <v>0</v>
      </c>
      <c r="AP240" s="153">
        <f t="shared" si="129"/>
        <v>0</v>
      </c>
      <c r="AQ240" s="153" t="str">
        <f t="shared" si="130"/>
        <v>0</v>
      </c>
      <c r="AR240" s="153" t="str">
        <f t="shared" si="137"/>
        <v>0</v>
      </c>
      <c r="AS240" s="153" t="str">
        <f t="shared" si="138"/>
        <v>0</v>
      </c>
      <c r="AT240" s="247">
        <f t="shared" si="131"/>
        <v>1</v>
      </c>
      <c r="AU240" s="247" t="str">
        <f t="shared" si="132"/>
        <v>Faible</v>
      </c>
      <c r="AV240" s="346" t="str">
        <f t="shared" si="133"/>
        <v>NON</v>
      </c>
      <c r="AW240" s="234" t="str">
        <f>IF(CB240&lt;100,"RISQUE MINIME","RISQUE NON FAIBLE")</f>
        <v>RISQUE MINIME</v>
      </c>
      <c r="AX240" s="231" t="str">
        <f>IF(AO240=0,"NON","OUI")</f>
        <v>NON</v>
      </c>
      <c r="AY240" s="351"/>
      <c r="AZ240" s="352" t="s">
        <v>310</v>
      </c>
      <c r="BA240" s="237" t="str">
        <f>IF(AP240=0,"NON","OUI")</f>
        <v>NON</v>
      </c>
      <c r="BB240" s="351"/>
      <c r="BC240" s="351"/>
      <c r="BD240" s="352" t="s">
        <v>310</v>
      </c>
      <c r="BE240" s="237" t="str">
        <f>IF((AQ240+AR240)=3,"YEUX / INGESTION",IF(AQ240="2","YEUX",IF(AR240="1","INGESTION","NON")))</f>
        <v>NON</v>
      </c>
      <c r="BF240" s="351"/>
      <c r="BG240" s="354" t="s">
        <v>310</v>
      </c>
      <c r="BH240" s="154">
        <f>IF(ISNA(VLOOKUP(L240,CMRCLP,4,FALSE)),0,VLOOKUP(L240,CMRCLP,4))</f>
        <v>0</v>
      </c>
      <c r="BI240" s="154">
        <f>IF(ISNA(VLOOKUP(M240,CMRCLP,4,FALSE)),0,VLOOKUP(M240,CMRCLP,4))</f>
        <v>0</v>
      </c>
      <c r="BJ240" s="154">
        <f>IF(ISNA(VLOOKUP(N240,CMRCLP,4,FALSE)),0,VLOOKUP(N240,CMRCLP,4))</f>
        <v>0</v>
      </c>
      <c r="BK240" s="154">
        <f>IF(ISNA(VLOOKUP(O240,CMRCLP,4,FALSE)),0,VLOOKUP(O240,CMRCLP,4))</f>
        <v>0</v>
      </c>
      <c r="BL240" s="154">
        <f>IF(ISNA(VLOOKUP(L240,DANGERCLP,2,FALSE)),1,VLOOKUP(L240,DANGERCLP,2,FALSE))</f>
        <v>1</v>
      </c>
      <c r="BM240" s="154">
        <f>IF(ISNA(VLOOKUP(M240,DANGERCLP,2,FALSE)),1,VLOOKUP(M240,DANGERCLP,2,FALSE))</f>
        <v>1</v>
      </c>
      <c r="BN240" s="154">
        <f>IF(ISNA(VLOOKUP(N240,DANGERCLP,2,FALSE)),1,VLOOKUP(N240,DANGERCLP,2,FALSE))</f>
        <v>1</v>
      </c>
      <c r="BO240" s="154">
        <f>IF(ISNA(VLOOKUP(O240,DANGERCLP,2,FALSE)),1,VLOOKUP(O240,DANGERCLP,2,FALSE))</f>
        <v>1</v>
      </c>
      <c r="BP240" s="154">
        <f>IF(ISNA(VLOOKUP(P240,VLEPON,2)),1,VLOOKUP(P240,VLEPON,2))</f>
        <v>1</v>
      </c>
      <c r="BQ240" s="155">
        <f>T240/MAXA($T$8:$T$463)</f>
        <v>0</v>
      </c>
      <c r="BR240" s="156">
        <f t="shared" si="145"/>
        <v>11</v>
      </c>
      <c r="BS240" s="156">
        <f t="shared" si="146"/>
        <v>11</v>
      </c>
      <c r="BT240" s="157">
        <f t="shared" si="147"/>
        <v>1</v>
      </c>
      <c r="BU240" s="255">
        <f t="shared" si="128"/>
        <v>1</v>
      </c>
      <c r="BV240" s="252">
        <f>IF(ISNA(VLOOKUP((CONCATENATE(U240,V240)),Fréquencess,3,FALSE)),0,VLOOKUP((CONCATENATE(U240,V240)),Fréquencess,3,FALSE))</f>
        <v>1</v>
      </c>
      <c r="BW240" s="247">
        <f t="shared" si="148"/>
        <v>1</v>
      </c>
      <c r="BX240" s="247">
        <f t="shared" si="134"/>
        <v>1</v>
      </c>
      <c r="BY240" s="247">
        <f>IF(ISNA(VLOOKUP(Q240,score_volatilité,2,FALSE)),0,VLOOKUP(Q240,score_volatilité,2,FALSE))</f>
        <v>1</v>
      </c>
      <c r="BZ240" s="247">
        <f>IF(ISNA(VLOOKUP(X240,score_procédé,2,FALSE)),0,VLOOKUP(X240,score_procédé,2,FALSE))</f>
        <v>0.5</v>
      </c>
      <c r="CA240" s="247">
        <f>IF(ISNA(VLOOKUP(Y240,score_protection,2,FALSE)),0,VLOOKUP(Y240,score_protection,2,FALSE))</f>
        <v>1</v>
      </c>
      <c r="CB240" s="252">
        <f t="shared" si="135"/>
        <v>0.5</v>
      </c>
      <c r="CC240" s="154">
        <f>IF(ISNA(VLOOKUP(L240,DANGERARRETE,10,FALSE)),0,VLOOKUP(L240,DANGERARRETE,10,FALSE))</f>
        <v>0</v>
      </c>
      <c r="CD240" s="154">
        <f>IF(ISNA(VLOOKUP(M240,DANGERARRETE,10,FALSE)),0,VLOOKUP(M240,DANGERARRETE,10,FALSE))</f>
        <v>0</v>
      </c>
      <c r="CE240" s="154">
        <f>IF(ISNA(VLOOKUP(N240,DANGERARRETE,10,FALSE)),0,VLOOKUP(N240,DANGERARRETE,10,FALSE))</f>
        <v>0</v>
      </c>
      <c r="CF240" s="154">
        <f>IF(ISNA(VLOOKUP(O240,DANGERARRETE,10,FALSE)),0,VLOOKUP(O240,DANGERARRETE,10,FALSE))</f>
        <v>0</v>
      </c>
      <c r="CG240" s="154">
        <f t="shared" si="136"/>
        <v>0</v>
      </c>
      <c r="CH240" s="296" t="str">
        <f t="shared" si="139"/>
        <v>NON</v>
      </c>
    </row>
    <row r="241" spans="1:86" s="108" customFormat="1" ht="26.5" customHeight="1" x14ac:dyDescent="0.25">
      <c r="A241" s="77">
        <v>116</v>
      </c>
      <c r="B241" s="105"/>
      <c r="C241" s="105"/>
      <c r="D241" s="106"/>
      <c r="E241" s="106"/>
      <c r="F241" s="107"/>
      <c r="G241" s="114" t="s">
        <v>76</v>
      </c>
      <c r="H241" s="114" t="s">
        <v>76</v>
      </c>
      <c r="I241" s="114" t="s">
        <v>76</v>
      </c>
      <c r="J241" s="114" t="s">
        <v>76</v>
      </c>
      <c r="K241" s="114" t="s">
        <v>9</v>
      </c>
      <c r="L241" s="108" t="s">
        <v>8</v>
      </c>
      <c r="M241" s="108" t="s">
        <v>8</v>
      </c>
      <c r="N241" s="108" t="s">
        <v>8</v>
      </c>
      <c r="O241" s="108" t="s">
        <v>8</v>
      </c>
      <c r="P241" s="225" t="s">
        <v>76</v>
      </c>
      <c r="Q241" s="244" t="s">
        <v>34</v>
      </c>
      <c r="R241" s="259" t="s">
        <v>299</v>
      </c>
      <c r="S241" s="265" t="s">
        <v>300</v>
      </c>
      <c r="T241" s="217">
        <v>0</v>
      </c>
      <c r="U241" s="149" t="s">
        <v>58</v>
      </c>
      <c r="V241" s="149" t="s">
        <v>256</v>
      </c>
      <c r="W241" s="150" t="str">
        <f t="shared" si="144"/>
        <v>&lt; 30 mn</v>
      </c>
      <c r="X241" s="151" t="s">
        <v>31</v>
      </c>
      <c r="Y241" s="229" t="s">
        <v>108</v>
      </c>
      <c r="Z241" s="152">
        <f t="shared" si="116"/>
        <v>0</v>
      </c>
      <c r="AA241" s="152">
        <f t="shared" si="117"/>
        <v>0</v>
      </c>
      <c r="AB241" s="152">
        <f t="shared" si="118"/>
        <v>0</v>
      </c>
      <c r="AC241" s="152">
        <f t="shared" si="119"/>
        <v>0</v>
      </c>
      <c r="AD241" s="152">
        <f t="shared" si="120"/>
        <v>0</v>
      </c>
      <c r="AE241" s="152">
        <f t="shared" si="121"/>
        <v>0</v>
      </c>
      <c r="AF241" s="152">
        <f t="shared" si="122"/>
        <v>0</v>
      </c>
      <c r="AG241" s="152">
        <f t="shared" si="123"/>
        <v>0</v>
      </c>
      <c r="AH241" s="152">
        <f t="shared" si="124"/>
        <v>0</v>
      </c>
      <c r="AI241" s="152">
        <f t="shared" si="125"/>
        <v>0</v>
      </c>
      <c r="AJ241" s="152">
        <f t="shared" si="126"/>
        <v>0</v>
      </c>
      <c r="AK241" s="152">
        <f t="shared" si="127"/>
        <v>0</v>
      </c>
      <c r="AL241" s="263">
        <f t="shared" si="142"/>
        <v>0</v>
      </c>
      <c r="AM241" s="263">
        <f t="shared" si="140"/>
        <v>0</v>
      </c>
      <c r="AN241" s="263">
        <f t="shared" si="143"/>
        <v>0</v>
      </c>
      <c r="AO241" s="251">
        <f t="shared" si="141"/>
        <v>0</v>
      </c>
      <c r="AP241" s="153">
        <f t="shared" si="129"/>
        <v>0</v>
      </c>
      <c r="AQ241" s="153" t="str">
        <f t="shared" si="130"/>
        <v>0</v>
      </c>
      <c r="AR241" s="153" t="str">
        <f t="shared" si="137"/>
        <v>0</v>
      </c>
      <c r="AS241" s="153" t="str">
        <f t="shared" si="138"/>
        <v>0</v>
      </c>
      <c r="AT241" s="247">
        <f t="shared" si="131"/>
        <v>1</v>
      </c>
      <c r="AU241" s="247" t="str">
        <f t="shared" si="132"/>
        <v>Faible</v>
      </c>
      <c r="AV241" s="346" t="str">
        <f t="shared" si="133"/>
        <v>NON</v>
      </c>
      <c r="AW241" s="234" t="str">
        <f>IF(CB241&lt;100,"RISQUE MINIME","RISQUE NON FAIBLE")</f>
        <v>RISQUE MINIME</v>
      </c>
      <c r="AX241" s="231" t="str">
        <f>IF(AO241=0,"NON","OUI")</f>
        <v>NON</v>
      </c>
      <c r="AY241" s="351"/>
      <c r="AZ241" s="352" t="s">
        <v>310</v>
      </c>
      <c r="BA241" s="237" t="str">
        <f>IF(AP241=0,"NON","OUI")</f>
        <v>NON</v>
      </c>
      <c r="BB241" s="351"/>
      <c r="BC241" s="351"/>
      <c r="BD241" s="352" t="s">
        <v>310</v>
      </c>
      <c r="BE241" s="237" t="str">
        <f>IF((AQ241+AR241)=3,"YEUX / INGESTION",IF(AQ241="2","YEUX",IF(AR241="1","INGESTION","NON")))</f>
        <v>NON</v>
      </c>
      <c r="BF241" s="351"/>
      <c r="BG241" s="354" t="s">
        <v>310</v>
      </c>
      <c r="BH241" s="154">
        <f>IF(ISNA(VLOOKUP(L241,CMRCLP,4,FALSE)),0,VLOOKUP(L241,CMRCLP,4))</f>
        <v>0</v>
      </c>
      <c r="BI241" s="154">
        <f>IF(ISNA(VLOOKUP(M241,CMRCLP,4,FALSE)),0,VLOOKUP(M241,CMRCLP,4))</f>
        <v>0</v>
      </c>
      <c r="BJ241" s="154">
        <f>IF(ISNA(VLOOKUP(N241,CMRCLP,4,FALSE)),0,VLOOKUP(N241,CMRCLP,4))</f>
        <v>0</v>
      </c>
      <c r="BK241" s="154">
        <f>IF(ISNA(VLOOKUP(O241,CMRCLP,4,FALSE)),0,VLOOKUP(O241,CMRCLP,4))</f>
        <v>0</v>
      </c>
      <c r="BL241" s="154">
        <f>IF(ISNA(VLOOKUP(L241,DANGERCLP,2,FALSE)),1,VLOOKUP(L241,DANGERCLP,2,FALSE))</f>
        <v>1</v>
      </c>
      <c r="BM241" s="154">
        <f>IF(ISNA(VLOOKUP(M241,DANGERCLP,2,FALSE)),1,VLOOKUP(M241,DANGERCLP,2,FALSE))</f>
        <v>1</v>
      </c>
      <c r="BN241" s="154">
        <f>IF(ISNA(VLOOKUP(N241,DANGERCLP,2,FALSE)),1,VLOOKUP(N241,DANGERCLP,2,FALSE))</f>
        <v>1</v>
      </c>
      <c r="BO241" s="154">
        <f>IF(ISNA(VLOOKUP(O241,DANGERCLP,2,FALSE)),1,VLOOKUP(O241,DANGERCLP,2,FALSE))</f>
        <v>1</v>
      </c>
      <c r="BP241" s="154">
        <f>IF(ISNA(VLOOKUP(P241,VLEPON,2)),1,VLOOKUP(P241,VLEPON,2))</f>
        <v>1</v>
      </c>
      <c r="BQ241" s="155">
        <f>T241/MAXA($T$8:$T$463)</f>
        <v>0</v>
      </c>
      <c r="BR241" s="156">
        <f t="shared" si="145"/>
        <v>11</v>
      </c>
      <c r="BS241" s="156">
        <f t="shared" si="146"/>
        <v>11</v>
      </c>
      <c r="BT241" s="157">
        <f t="shared" si="147"/>
        <v>1</v>
      </c>
      <c r="BU241" s="255">
        <f t="shared" si="128"/>
        <v>1</v>
      </c>
      <c r="BV241" s="252">
        <f>IF(ISNA(VLOOKUP((CONCATENATE(U241,V241)),Fréquencess,3,FALSE)),0,VLOOKUP((CONCATENATE(U241,V241)),Fréquencess,3,FALSE))</f>
        <v>1</v>
      </c>
      <c r="BW241" s="247">
        <f t="shared" si="148"/>
        <v>1</v>
      </c>
      <c r="BX241" s="247">
        <f t="shared" si="134"/>
        <v>1</v>
      </c>
      <c r="BY241" s="247">
        <f>IF(ISNA(VLOOKUP(Q241,score_volatilité,2,FALSE)),0,VLOOKUP(Q241,score_volatilité,2,FALSE))</f>
        <v>1</v>
      </c>
      <c r="BZ241" s="247">
        <f>IF(ISNA(VLOOKUP(X241,score_procédé,2,FALSE)),0,VLOOKUP(X241,score_procédé,2,FALSE))</f>
        <v>0.5</v>
      </c>
      <c r="CA241" s="247">
        <f>IF(ISNA(VLOOKUP(Y241,score_protection,2,FALSE)),0,VLOOKUP(Y241,score_protection,2,FALSE))</f>
        <v>1</v>
      </c>
      <c r="CB241" s="252">
        <f t="shared" si="135"/>
        <v>0.5</v>
      </c>
      <c r="CC241" s="154">
        <f>IF(ISNA(VLOOKUP(L241,DANGERARRETE,10,FALSE)),0,VLOOKUP(L241,DANGERARRETE,10,FALSE))</f>
        <v>0</v>
      </c>
      <c r="CD241" s="154">
        <f>IF(ISNA(VLOOKUP(M241,DANGERARRETE,10,FALSE)),0,VLOOKUP(M241,DANGERARRETE,10,FALSE))</f>
        <v>0</v>
      </c>
      <c r="CE241" s="154">
        <f>IF(ISNA(VLOOKUP(N241,DANGERARRETE,10,FALSE)),0,VLOOKUP(N241,DANGERARRETE,10,FALSE))</f>
        <v>0</v>
      </c>
      <c r="CF241" s="154">
        <f>IF(ISNA(VLOOKUP(O241,DANGERARRETE,10,FALSE)),0,VLOOKUP(O241,DANGERARRETE,10,FALSE))</f>
        <v>0</v>
      </c>
      <c r="CG241" s="154">
        <f t="shared" si="136"/>
        <v>0</v>
      </c>
      <c r="CH241" s="296" t="str">
        <f t="shared" si="139"/>
        <v>NON</v>
      </c>
    </row>
    <row r="242" spans="1:86" s="108" customFormat="1" ht="26.5" customHeight="1" x14ac:dyDescent="0.25">
      <c r="A242" s="77">
        <v>116</v>
      </c>
      <c r="B242" s="105"/>
      <c r="C242" s="105"/>
      <c r="D242" s="106"/>
      <c r="E242" s="106"/>
      <c r="F242" s="107"/>
      <c r="G242" s="114" t="s">
        <v>76</v>
      </c>
      <c r="H242" s="114" t="s">
        <v>76</v>
      </c>
      <c r="I242" s="114" t="s">
        <v>76</v>
      </c>
      <c r="J242" s="114" t="s">
        <v>76</v>
      </c>
      <c r="K242" s="114" t="s">
        <v>9</v>
      </c>
      <c r="L242" s="108" t="s">
        <v>8</v>
      </c>
      <c r="M242" s="108" t="s">
        <v>8</v>
      </c>
      <c r="N242" s="108" t="s">
        <v>8</v>
      </c>
      <c r="O242" s="108" t="s">
        <v>8</v>
      </c>
      <c r="P242" s="225" t="s">
        <v>76</v>
      </c>
      <c r="Q242" s="244" t="s">
        <v>34</v>
      </c>
      <c r="R242" s="259" t="s">
        <v>299</v>
      </c>
      <c r="S242" s="265" t="s">
        <v>300</v>
      </c>
      <c r="T242" s="217">
        <v>0</v>
      </c>
      <c r="U242" s="149" t="s">
        <v>58</v>
      </c>
      <c r="V242" s="149" t="s">
        <v>256</v>
      </c>
      <c r="W242" s="150" t="str">
        <f t="shared" si="144"/>
        <v>&lt; 30 mn</v>
      </c>
      <c r="X242" s="151" t="s">
        <v>31</v>
      </c>
      <c r="Y242" s="229" t="s">
        <v>108</v>
      </c>
      <c r="Z242" s="152">
        <f t="shared" si="116"/>
        <v>0</v>
      </c>
      <c r="AA242" s="152">
        <f t="shared" si="117"/>
        <v>0</v>
      </c>
      <c r="AB242" s="152">
        <f t="shared" si="118"/>
        <v>0</v>
      </c>
      <c r="AC242" s="152">
        <f t="shared" si="119"/>
        <v>0</v>
      </c>
      <c r="AD242" s="152">
        <f t="shared" si="120"/>
        <v>0</v>
      </c>
      <c r="AE242" s="152">
        <f t="shared" si="121"/>
        <v>0</v>
      </c>
      <c r="AF242" s="152">
        <f t="shared" si="122"/>
        <v>0</v>
      </c>
      <c r="AG242" s="152">
        <f t="shared" si="123"/>
        <v>0</v>
      </c>
      <c r="AH242" s="152">
        <f t="shared" si="124"/>
        <v>0</v>
      </c>
      <c r="AI242" s="152">
        <f t="shared" si="125"/>
        <v>0</v>
      </c>
      <c r="AJ242" s="152">
        <f t="shared" si="126"/>
        <v>0</v>
      </c>
      <c r="AK242" s="152">
        <f t="shared" si="127"/>
        <v>0</v>
      </c>
      <c r="AL242" s="263">
        <f t="shared" si="142"/>
        <v>0</v>
      </c>
      <c r="AM242" s="263">
        <f t="shared" si="140"/>
        <v>0</v>
      </c>
      <c r="AN242" s="263">
        <f t="shared" si="143"/>
        <v>0</v>
      </c>
      <c r="AO242" s="251">
        <f t="shared" si="141"/>
        <v>0</v>
      </c>
      <c r="AP242" s="153">
        <f t="shared" si="129"/>
        <v>0</v>
      </c>
      <c r="AQ242" s="153" t="str">
        <f t="shared" si="130"/>
        <v>0</v>
      </c>
      <c r="AR242" s="153" t="str">
        <f t="shared" si="137"/>
        <v>0</v>
      </c>
      <c r="AS242" s="153" t="str">
        <f t="shared" si="138"/>
        <v>0</v>
      </c>
      <c r="AT242" s="247">
        <f t="shared" si="131"/>
        <v>1</v>
      </c>
      <c r="AU242" s="247" t="str">
        <f t="shared" si="132"/>
        <v>Faible</v>
      </c>
      <c r="AV242" s="346" t="str">
        <f t="shared" si="133"/>
        <v>NON</v>
      </c>
      <c r="AW242" s="234" t="str">
        <f>IF(CB242&lt;100,"RISQUE MINIME","RISQUE NON FAIBLE")</f>
        <v>RISQUE MINIME</v>
      </c>
      <c r="AX242" s="231" t="str">
        <f>IF(AO242=0,"NON","OUI")</f>
        <v>NON</v>
      </c>
      <c r="AY242" s="351"/>
      <c r="AZ242" s="352" t="s">
        <v>310</v>
      </c>
      <c r="BA242" s="237" t="str">
        <f>IF(AP242=0,"NON","OUI")</f>
        <v>NON</v>
      </c>
      <c r="BB242" s="351"/>
      <c r="BC242" s="351"/>
      <c r="BD242" s="352" t="s">
        <v>310</v>
      </c>
      <c r="BE242" s="237" t="str">
        <f>IF((AQ242+AR242)=3,"YEUX / INGESTION",IF(AQ242="2","YEUX",IF(AR242="1","INGESTION","NON")))</f>
        <v>NON</v>
      </c>
      <c r="BF242" s="351"/>
      <c r="BG242" s="354" t="s">
        <v>310</v>
      </c>
      <c r="BH242" s="154">
        <f>IF(ISNA(VLOOKUP(L242,CMRCLP,4,FALSE)),0,VLOOKUP(L242,CMRCLP,4))</f>
        <v>0</v>
      </c>
      <c r="BI242" s="154">
        <f>IF(ISNA(VLOOKUP(M242,CMRCLP,4,FALSE)),0,VLOOKUP(M242,CMRCLP,4))</f>
        <v>0</v>
      </c>
      <c r="BJ242" s="154">
        <f>IF(ISNA(VLOOKUP(N242,CMRCLP,4,FALSE)),0,VLOOKUP(N242,CMRCLP,4))</f>
        <v>0</v>
      </c>
      <c r="BK242" s="154">
        <f>IF(ISNA(VLOOKUP(O242,CMRCLP,4,FALSE)),0,VLOOKUP(O242,CMRCLP,4))</f>
        <v>0</v>
      </c>
      <c r="BL242" s="154">
        <f>IF(ISNA(VLOOKUP(L242,DANGERCLP,2,FALSE)),1,VLOOKUP(L242,DANGERCLP,2,FALSE))</f>
        <v>1</v>
      </c>
      <c r="BM242" s="154">
        <f>IF(ISNA(VLOOKUP(M242,DANGERCLP,2,FALSE)),1,VLOOKUP(M242,DANGERCLP,2,FALSE))</f>
        <v>1</v>
      </c>
      <c r="BN242" s="154">
        <f>IF(ISNA(VLOOKUP(N242,DANGERCLP,2,FALSE)),1,VLOOKUP(N242,DANGERCLP,2,FALSE))</f>
        <v>1</v>
      </c>
      <c r="BO242" s="154">
        <f>IF(ISNA(VLOOKUP(O242,DANGERCLP,2,FALSE)),1,VLOOKUP(O242,DANGERCLP,2,FALSE))</f>
        <v>1</v>
      </c>
      <c r="BP242" s="154">
        <f>IF(ISNA(VLOOKUP(P242,VLEPON,2)),1,VLOOKUP(P242,VLEPON,2))</f>
        <v>1</v>
      </c>
      <c r="BQ242" s="155">
        <f>T242/MAXA($T$8:$T$463)</f>
        <v>0</v>
      </c>
      <c r="BR242" s="156">
        <f t="shared" si="145"/>
        <v>11</v>
      </c>
      <c r="BS242" s="156">
        <f t="shared" si="146"/>
        <v>11</v>
      </c>
      <c r="BT242" s="157">
        <f t="shared" si="147"/>
        <v>1</v>
      </c>
      <c r="BU242" s="255">
        <f t="shared" si="128"/>
        <v>1</v>
      </c>
      <c r="BV242" s="252">
        <f>IF(ISNA(VLOOKUP((CONCATENATE(U242,V242)),Fréquencess,3,FALSE)),0,VLOOKUP((CONCATENATE(U242,V242)),Fréquencess,3,FALSE))</f>
        <v>1</v>
      </c>
      <c r="BW242" s="247">
        <f t="shared" si="148"/>
        <v>1</v>
      </c>
      <c r="BX242" s="247">
        <f t="shared" si="134"/>
        <v>1</v>
      </c>
      <c r="BY242" s="247">
        <f>IF(ISNA(VLOOKUP(Q242,score_volatilité,2,FALSE)),0,VLOOKUP(Q242,score_volatilité,2,FALSE))</f>
        <v>1</v>
      </c>
      <c r="BZ242" s="247">
        <f>IF(ISNA(VLOOKUP(X242,score_procédé,2,FALSE)),0,VLOOKUP(X242,score_procédé,2,FALSE))</f>
        <v>0.5</v>
      </c>
      <c r="CA242" s="247">
        <f>IF(ISNA(VLOOKUP(Y242,score_protection,2,FALSE)),0,VLOOKUP(Y242,score_protection,2,FALSE))</f>
        <v>1</v>
      </c>
      <c r="CB242" s="252">
        <f t="shared" si="135"/>
        <v>0.5</v>
      </c>
      <c r="CC242" s="154">
        <f>IF(ISNA(VLOOKUP(L242,DANGERARRETE,10,FALSE)),0,VLOOKUP(L242,DANGERARRETE,10,FALSE))</f>
        <v>0</v>
      </c>
      <c r="CD242" s="154">
        <f>IF(ISNA(VLOOKUP(M242,DANGERARRETE,10,FALSE)),0,VLOOKUP(M242,DANGERARRETE,10,FALSE))</f>
        <v>0</v>
      </c>
      <c r="CE242" s="154">
        <f>IF(ISNA(VLOOKUP(N242,DANGERARRETE,10,FALSE)),0,VLOOKUP(N242,DANGERARRETE,10,FALSE))</f>
        <v>0</v>
      </c>
      <c r="CF242" s="154">
        <f>IF(ISNA(VLOOKUP(O242,DANGERARRETE,10,FALSE)),0,VLOOKUP(O242,DANGERARRETE,10,FALSE))</f>
        <v>0</v>
      </c>
      <c r="CG242" s="154">
        <f t="shared" si="136"/>
        <v>0</v>
      </c>
      <c r="CH242" s="296" t="str">
        <f t="shared" si="139"/>
        <v>NON</v>
      </c>
    </row>
    <row r="243" spans="1:86" s="108" customFormat="1" ht="26.5" customHeight="1" x14ac:dyDescent="0.25">
      <c r="A243" s="77">
        <v>116</v>
      </c>
      <c r="B243" s="105"/>
      <c r="C243" s="105"/>
      <c r="D243" s="106"/>
      <c r="E243" s="106"/>
      <c r="F243" s="107"/>
      <c r="G243" s="114" t="s">
        <v>76</v>
      </c>
      <c r="H243" s="114" t="s">
        <v>76</v>
      </c>
      <c r="I243" s="114" t="s">
        <v>76</v>
      </c>
      <c r="J243" s="114" t="s">
        <v>76</v>
      </c>
      <c r="K243" s="114" t="s">
        <v>9</v>
      </c>
      <c r="L243" s="108" t="s">
        <v>8</v>
      </c>
      <c r="M243" s="108" t="s">
        <v>8</v>
      </c>
      <c r="N243" s="108" t="s">
        <v>8</v>
      </c>
      <c r="O243" s="108" t="s">
        <v>8</v>
      </c>
      <c r="P243" s="225" t="s">
        <v>76</v>
      </c>
      <c r="Q243" s="244" t="s">
        <v>34</v>
      </c>
      <c r="R243" s="259" t="s">
        <v>299</v>
      </c>
      <c r="S243" s="265" t="s">
        <v>300</v>
      </c>
      <c r="T243" s="217">
        <v>0</v>
      </c>
      <c r="U243" s="149" t="s">
        <v>58</v>
      </c>
      <c r="V243" s="149" t="s">
        <v>256</v>
      </c>
      <c r="W243" s="150" t="str">
        <f t="shared" si="144"/>
        <v>&lt; 30 mn</v>
      </c>
      <c r="X243" s="151" t="s">
        <v>31</v>
      </c>
      <c r="Y243" s="229" t="s">
        <v>108</v>
      </c>
      <c r="Z243" s="152">
        <f t="shared" si="116"/>
        <v>0</v>
      </c>
      <c r="AA243" s="152">
        <f t="shared" si="117"/>
        <v>0</v>
      </c>
      <c r="AB243" s="152">
        <f t="shared" si="118"/>
        <v>0</v>
      </c>
      <c r="AC243" s="152">
        <f t="shared" si="119"/>
        <v>0</v>
      </c>
      <c r="AD243" s="152">
        <f t="shared" si="120"/>
        <v>0</v>
      </c>
      <c r="AE243" s="152">
        <f t="shared" si="121"/>
        <v>0</v>
      </c>
      <c r="AF243" s="152">
        <f t="shared" si="122"/>
        <v>0</v>
      </c>
      <c r="AG243" s="152">
        <f t="shared" si="123"/>
        <v>0</v>
      </c>
      <c r="AH243" s="152">
        <f t="shared" si="124"/>
        <v>0</v>
      </c>
      <c r="AI243" s="152">
        <f t="shared" si="125"/>
        <v>0</v>
      </c>
      <c r="AJ243" s="152">
        <f t="shared" si="126"/>
        <v>0</v>
      </c>
      <c r="AK243" s="152">
        <f t="shared" si="127"/>
        <v>0</v>
      </c>
      <c r="AL243" s="263">
        <f t="shared" si="142"/>
        <v>0</v>
      </c>
      <c r="AM243" s="263">
        <f t="shared" si="140"/>
        <v>0</v>
      </c>
      <c r="AN243" s="263">
        <f t="shared" si="143"/>
        <v>0</v>
      </c>
      <c r="AO243" s="251">
        <f t="shared" si="141"/>
        <v>0</v>
      </c>
      <c r="AP243" s="153">
        <f t="shared" si="129"/>
        <v>0</v>
      </c>
      <c r="AQ243" s="153" t="str">
        <f t="shared" si="130"/>
        <v>0</v>
      </c>
      <c r="AR243" s="153" t="str">
        <f t="shared" si="137"/>
        <v>0</v>
      </c>
      <c r="AS243" s="153" t="str">
        <f t="shared" si="138"/>
        <v>0</v>
      </c>
      <c r="AT243" s="247">
        <f t="shared" si="131"/>
        <v>1</v>
      </c>
      <c r="AU243" s="247" t="str">
        <f t="shared" si="132"/>
        <v>Faible</v>
      </c>
      <c r="AV243" s="346" t="str">
        <f t="shared" si="133"/>
        <v>NON</v>
      </c>
      <c r="AW243" s="234" t="str">
        <f>IF(CB243&lt;100,"RISQUE MINIME","RISQUE NON FAIBLE")</f>
        <v>RISQUE MINIME</v>
      </c>
      <c r="AX243" s="231" t="str">
        <f>IF(AO243=0,"NON","OUI")</f>
        <v>NON</v>
      </c>
      <c r="AY243" s="351"/>
      <c r="AZ243" s="352" t="s">
        <v>310</v>
      </c>
      <c r="BA243" s="237" t="str">
        <f>IF(AP243=0,"NON","OUI")</f>
        <v>NON</v>
      </c>
      <c r="BB243" s="351"/>
      <c r="BC243" s="351"/>
      <c r="BD243" s="352" t="s">
        <v>310</v>
      </c>
      <c r="BE243" s="237" t="str">
        <f>IF((AQ243+AR243)=3,"YEUX / INGESTION",IF(AQ243="2","YEUX",IF(AR243="1","INGESTION","NON")))</f>
        <v>NON</v>
      </c>
      <c r="BF243" s="351"/>
      <c r="BG243" s="354" t="s">
        <v>310</v>
      </c>
      <c r="BH243" s="154">
        <f>IF(ISNA(VLOOKUP(L243,CMRCLP,4,FALSE)),0,VLOOKUP(L243,CMRCLP,4))</f>
        <v>0</v>
      </c>
      <c r="BI243" s="154">
        <f>IF(ISNA(VLOOKUP(M243,CMRCLP,4,FALSE)),0,VLOOKUP(M243,CMRCLP,4))</f>
        <v>0</v>
      </c>
      <c r="BJ243" s="154">
        <f>IF(ISNA(VLOOKUP(N243,CMRCLP,4,FALSE)),0,VLOOKUP(N243,CMRCLP,4))</f>
        <v>0</v>
      </c>
      <c r="BK243" s="154">
        <f>IF(ISNA(VLOOKUP(O243,CMRCLP,4,FALSE)),0,VLOOKUP(O243,CMRCLP,4))</f>
        <v>0</v>
      </c>
      <c r="BL243" s="154">
        <f>IF(ISNA(VLOOKUP(L243,DANGERCLP,2,FALSE)),1,VLOOKUP(L243,DANGERCLP,2,FALSE))</f>
        <v>1</v>
      </c>
      <c r="BM243" s="154">
        <f>IF(ISNA(VLOOKUP(M243,DANGERCLP,2,FALSE)),1,VLOOKUP(M243,DANGERCLP,2,FALSE))</f>
        <v>1</v>
      </c>
      <c r="BN243" s="154">
        <f>IF(ISNA(VLOOKUP(N243,DANGERCLP,2,FALSE)),1,VLOOKUP(N243,DANGERCLP,2,FALSE))</f>
        <v>1</v>
      </c>
      <c r="BO243" s="154">
        <f>IF(ISNA(VLOOKUP(O243,DANGERCLP,2,FALSE)),1,VLOOKUP(O243,DANGERCLP,2,FALSE))</f>
        <v>1</v>
      </c>
      <c r="BP243" s="154">
        <f>IF(ISNA(VLOOKUP(P243,VLEPON,2)),1,VLOOKUP(P243,VLEPON,2))</f>
        <v>1</v>
      </c>
      <c r="BQ243" s="155">
        <f>T243/MAXA($T$8:$T$463)</f>
        <v>0</v>
      </c>
      <c r="BR243" s="156">
        <f t="shared" si="145"/>
        <v>11</v>
      </c>
      <c r="BS243" s="156">
        <f t="shared" si="146"/>
        <v>11</v>
      </c>
      <c r="BT243" s="157">
        <f t="shared" si="147"/>
        <v>1</v>
      </c>
      <c r="BU243" s="255">
        <f t="shared" si="128"/>
        <v>1</v>
      </c>
      <c r="BV243" s="252">
        <f>IF(ISNA(VLOOKUP((CONCATENATE(U243,V243)),Fréquencess,3,FALSE)),0,VLOOKUP((CONCATENATE(U243,V243)),Fréquencess,3,FALSE))</f>
        <v>1</v>
      </c>
      <c r="BW243" s="247">
        <f t="shared" si="148"/>
        <v>1</v>
      </c>
      <c r="BX243" s="247">
        <f t="shared" si="134"/>
        <v>1</v>
      </c>
      <c r="BY243" s="247">
        <f>IF(ISNA(VLOOKUP(Q243,score_volatilité,2,FALSE)),0,VLOOKUP(Q243,score_volatilité,2,FALSE))</f>
        <v>1</v>
      </c>
      <c r="BZ243" s="247">
        <f>IF(ISNA(VLOOKUP(X243,score_procédé,2,FALSE)),0,VLOOKUP(X243,score_procédé,2,FALSE))</f>
        <v>0.5</v>
      </c>
      <c r="CA243" s="247">
        <f>IF(ISNA(VLOOKUP(Y243,score_protection,2,FALSE)),0,VLOOKUP(Y243,score_protection,2,FALSE))</f>
        <v>1</v>
      </c>
      <c r="CB243" s="252">
        <f t="shared" si="135"/>
        <v>0.5</v>
      </c>
      <c r="CC243" s="154">
        <f>IF(ISNA(VLOOKUP(L243,DANGERARRETE,10,FALSE)),0,VLOOKUP(L243,DANGERARRETE,10,FALSE))</f>
        <v>0</v>
      </c>
      <c r="CD243" s="154">
        <f>IF(ISNA(VLOOKUP(M243,DANGERARRETE,10,FALSE)),0,VLOOKUP(M243,DANGERARRETE,10,FALSE))</f>
        <v>0</v>
      </c>
      <c r="CE243" s="154">
        <f>IF(ISNA(VLOOKUP(N243,DANGERARRETE,10,FALSE)),0,VLOOKUP(N243,DANGERARRETE,10,FALSE))</f>
        <v>0</v>
      </c>
      <c r="CF243" s="154">
        <f>IF(ISNA(VLOOKUP(O243,DANGERARRETE,10,FALSE)),0,VLOOKUP(O243,DANGERARRETE,10,FALSE))</f>
        <v>0</v>
      </c>
      <c r="CG243" s="154">
        <f t="shared" si="136"/>
        <v>0</v>
      </c>
      <c r="CH243" s="296" t="str">
        <f t="shared" si="139"/>
        <v>NON</v>
      </c>
    </row>
    <row r="244" spans="1:86" s="108" customFormat="1" ht="26.5" customHeight="1" x14ac:dyDescent="0.25">
      <c r="A244" s="77">
        <v>116</v>
      </c>
      <c r="B244" s="105"/>
      <c r="C244" s="105"/>
      <c r="D244" s="106"/>
      <c r="E244" s="106"/>
      <c r="F244" s="107"/>
      <c r="G244" s="114" t="s">
        <v>76</v>
      </c>
      <c r="H244" s="114" t="s">
        <v>76</v>
      </c>
      <c r="I244" s="114" t="s">
        <v>76</v>
      </c>
      <c r="J244" s="114" t="s">
        <v>76</v>
      </c>
      <c r="K244" s="114" t="s">
        <v>9</v>
      </c>
      <c r="L244" s="108" t="s">
        <v>8</v>
      </c>
      <c r="M244" s="108" t="s">
        <v>8</v>
      </c>
      <c r="N244" s="108" t="s">
        <v>8</v>
      </c>
      <c r="O244" s="108" t="s">
        <v>8</v>
      </c>
      <c r="P244" s="225" t="s">
        <v>76</v>
      </c>
      <c r="Q244" s="244" t="s">
        <v>34</v>
      </c>
      <c r="R244" s="259" t="s">
        <v>299</v>
      </c>
      <c r="S244" s="265" t="s">
        <v>300</v>
      </c>
      <c r="T244" s="217">
        <v>0</v>
      </c>
      <c r="U244" s="149" t="s">
        <v>58</v>
      </c>
      <c r="V244" s="149" t="s">
        <v>256</v>
      </c>
      <c r="W244" s="150" t="str">
        <f t="shared" si="144"/>
        <v>&lt; 30 mn</v>
      </c>
      <c r="X244" s="151" t="s">
        <v>31</v>
      </c>
      <c r="Y244" s="229" t="s">
        <v>108</v>
      </c>
      <c r="Z244" s="152">
        <f t="shared" si="116"/>
        <v>0</v>
      </c>
      <c r="AA244" s="152">
        <f t="shared" si="117"/>
        <v>0</v>
      </c>
      <c r="AB244" s="152">
        <f t="shared" si="118"/>
        <v>0</v>
      </c>
      <c r="AC244" s="152">
        <f t="shared" si="119"/>
        <v>0</v>
      </c>
      <c r="AD244" s="152">
        <f t="shared" si="120"/>
        <v>0</v>
      </c>
      <c r="AE244" s="152">
        <f t="shared" si="121"/>
        <v>0</v>
      </c>
      <c r="AF244" s="152">
        <f t="shared" si="122"/>
        <v>0</v>
      </c>
      <c r="AG244" s="152">
        <f t="shared" si="123"/>
        <v>0</v>
      </c>
      <c r="AH244" s="152">
        <f t="shared" si="124"/>
        <v>0</v>
      </c>
      <c r="AI244" s="152">
        <f t="shared" si="125"/>
        <v>0</v>
      </c>
      <c r="AJ244" s="152">
        <f t="shared" si="126"/>
        <v>0</v>
      </c>
      <c r="AK244" s="152">
        <f t="shared" si="127"/>
        <v>0</v>
      </c>
      <c r="AL244" s="263">
        <f t="shared" si="142"/>
        <v>0</v>
      </c>
      <c r="AM244" s="263">
        <f t="shared" si="140"/>
        <v>0</v>
      </c>
      <c r="AN244" s="263">
        <f t="shared" si="143"/>
        <v>0</v>
      </c>
      <c r="AO244" s="251">
        <f t="shared" si="141"/>
        <v>0</v>
      </c>
      <c r="AP244" s="153">
        <f t="shared" si="129"/>
        <v>0</v>
      </c>
      <c r="AQ244" s="153" t="str">
        <f t="shared" si="130"/>
        <v>0</v>
      </c>
      <c r="AR244" s="153" t="str">
        <f t="shared" si="137"/>
        <v>0</v>
      </c>
      <c r="AS244" s="153" t="str">
        <f t="shared" si="138"/>
        <v>0</v>
      </c>
      <c r="AT244" s="247">
        <f t="shared" si="131"/>
        <v>1</v>
      </c>
      <c r="AU244" s="247" t="str">
        <f t="shared" si="132"/>
        <v>Faible</v>
      </c>
      <c r="AV244" s="346" t="str">
        <f t="shared" si="133"/>
        <v>NON</v>
      </c>
      <c r="AW244" s="234" t="str">
        <f>IF(CB244&lt;100,"RISQUE MINIME","RISQUE NON FAIBLE")</f>
        <v>RISQUE MINIME</v>
      </c>
      <c r="AX244" s="231" t="str">
        <f>IF(AO244=0,"NON","OUI")</f>
        <v>NON</v>
      </c>
      <c r="AY244" s="351"/>
      <c r="AZ244" s="352" t="s">
        <v>310</v>
      </c>
      <c r="BA244" s="237" t="str">
        <f>IF(AP244=0,"NON","OUI")</f>
        <v>NON</v>
      </c>
      <c r="BB244" s="351"/>
      <c r="BC244" s="351"/>
      <c r="BD244" s="352" t="s">
        <v>310</v>
      </c>
      <c r="BE244" s="237" t="str">
        <f>IF((AQ244+AR244)=3,"YEUX / INGESTION",IF(AQ244="2","YEUX",IF(AR244="1","INGESTION","NON")))</f>
        <v>NON</v>
      </c>
      <c r="BF244" s="351"/>
      <c r="BG244" s="354" t="s">
        <v>310</v>
      </c>
      <c r="BH244" s="154">
        <f>IF(ISNA(VLOOKUP(L244,CMRCLP,4,FALSE)),0,VLOOKUP(L244,CMRCLP,4))</f>
        <v>0</v>
      </c>
      <c r="BI244" s="154">
        <f>IF(ISNA(VLOOKUP(M244,CMRCLP,4,FALSE)),0,VLOOKUP(M244,CMRCLP,4))</f>
        <v>0</v>
      </c>
      <c r="BJ244" s="154">
        <f>IF(ISNA(VLOOKUP(N244,CMRCLP,4,FALSE)),0,VLOOKUP(N244,CMRCLP,4))</f>
        <v>0</v>
      </c>
      <c r="BK244" s="154">
        <f>IF(ISNA(VLOOKUP(O244,CMRCLP,4,FALSE)),0,VLOOKUP(O244,CMRCLP,4))</f>
        <v>0</v>
      </c>
      <c r="BL244" s="154">
        <f>IF(ISNA(VLOOKUP(L244,DANGERCLP,2,FALSE)),1,VLOOKUP(L244,DANGERCLP,2,FALSE))</f>
        <v>1</v>
      </c>
      <c r="BM244" s="154">
        <f>IF(ISNA(VLOOKUP(M244,DANGERCLP,2,FALSE)),1,VLOOKUP(M244,DANGERCLP,2,FALSE))</f>
        <v>1</v>
      </c>
      <c r="BN244" s="154">
        <f>IF(ISNA(VLOOKUP(N244,DANGERCLP,2,FALSE)),1,VLOOKUP(N244,DANGERCLP,2,FALSE))</f>
        <v>1</v>
      </c>
      <c r="BO244" s="154">
        <f>IF(ISNA(VLOOKUP(O244,DANGERCLP,2,FALSE)),1,VLOOKUP(O244,DANGERCLP,2,FALSE))</f>
        <v>1</v>
      </c>
      <c r="BP244" s="154">
        <f>IF(ISNA(VLOOKUP(P244,VLEPON,2)),1,VLOOKUP(P244,VLEPON,2))</f>
        <v>1</v>
      </c>
      <c r="BQ244" s="155">
        <f>T244/MAXA($T$8:$T$463)</f>
        <v>0</v>
      </c>
      <c r="BR244" s="156">
        <f t="shared" si="145"/>
        <v>11</v>
      </c>
      <c r="BS244" s="156">
        <f t="shared" si="146"/>
        <v>11</v>
      </c>
      <c r="BT244" s="157">
        <f t="shared" si="147"/>
        <v>1</v>
      </c>
      <c r="BU244" s="255">
        <f t="shared" si="128"/>
        <v>1</v>
      </c>
      <c r="BV244" s="252">
        <f>IF(ISNA(VLOOKUP((CONCATENATE(U244,V244)),Fréquencess,3,FALSE)),0,VLOOKUP((CONCATENATE(U244,V244)),Fréquencess,3,FALSE))</f>
        <v>1</v>
      </c>
      <c r="BW244" s="247">
        <f t="shared" si="148"/>
        <v>1</v>
      </c>
      <c r="BX244" s="247">
        <f t="shared" si="134"/>
        <v>1</v>
      </c>
      <c r="BY244" s="247">
        <f>IF(ISNA(VLOOKUP(Q244,score_volatilité,2,FALSE)),0,VLOOKUP(Q244,score_volatilité,2,FALSE))</f>
        <v>1</v>
      </c>
      <c r="BZ244" s="247">
        <f>IF(ISNA(VLOOKUP(X244,score_procédé,2,FALSE)),0,VLOOKUP(X244,score_procédé,2,FALSE))</f>
        <v>0.5</v>
      </c>
      <c r="CA244" s="247">
        <f>IF(ISNA(VLOOKUP(Y244,score_protection,2,FALSE)),0,VLOOKUP(Y244,score_protection,2,FALSE))</f>
        <v>1</v>
      </c>
      <c r="CB244" s="252">
        <f t="shared" si="135"/>
        <v>0.5</v>
      </c>
      <c r="CC244" s="154">
        <f>IF(ISNA(VLOOKUP(L244,DANGERARRETE,10,FALSE)),0,VLOOKUP(L244,DANGERARRETE,10,FALSE))</f>
        <v>0</v>
      </c>
      <c r="CD244" s="154">
        <f>IF(ISNA(VLOOKUP(M244,DANGERARRETE,10,FALSE)),0,VLOOKUP(M244,DANGERARRETE,10,FALSE))</f>
        <v>0</v>
      </c>
      <c r="CE244" s="154">
        <f>IF(ISNA(VLOOKUP(N244,DANGERARRETE,10,FALSE)),0,VLOOKUP(N244,DANGERARRETE,10,FALSE))</f>
        <v>0</v>
      </c>
      <c r="CF244" s="154">
        <f>IF(ISNA(VLOOKUP(O244,DANGERARRETE,10,FALSE)),0,VLOOKUP(O244,DANGERARRETE,10,FALSE))</f>
        <v>0</v>
      </c>
      <c r="CG244" s="154">
        <f t="shared" si="136"/>
        <v>0</v>
      </c>
      <c r="CH244" s="296" t="str">
        <f t="shared" si="139"/>
        <v>NON</v>
      </c>
    </row>
    <row r="245" spans="1:86" s="108" customFormat="1" ht="26.5" customHeight="1" x14ac:dyDescent="0.25">
      <c r="A245" s="77">
        <v>116</v>
      </c>
      <c r="B245" s="105"/>
      <c r="C245" s="105"/>
      <c r="D245" s="106"/>
      <c r="E245" s="106"/>
      <c r="F245" s="107"/>
      <c r="G245" s="114" t="s">
        <v>76</v>
      </c>
      <c r="H245" s="114" t="s">
        <v>76</v>
      </c>
      <c r="I245" s="114" t="s">
        <v>76</v>
      </c>
      <c r="J245" s="114" t="s">
        <v>76</v>
      </c>
      <c r="K245" s="114" t="s">
        <v>9</v>
      </c>
      <c r="L245" s="108" t="s">
        <v>8</v>
      </c>
      <c r="M245" s="108" t="s">
        <v>8</v>
      </c>
      <c r="N245" s="108" t="s">
        <v>8</v>
      </c>
      <c r="O245" s="108" t="s">
        <v>8</v>
      </c>
      <c r="P245" s="225" t="s">
        <v>76</v>
      </c>
      <c r="Q245" s="244" t="s">
        <v>34</v>
      </c>
      <c r="R245" s="259" t="s">
        <v>299</v>
      </c>
      <c r="S245" s="265" t="s">
        <v>300</v>
      </c>
      <c r="T245" s="217">
        <v>0</v>
      </c>
      <c r="U245" s="149" t="s">
        <v>58</v>
      </c>
      <c r="V245" s="149" t="s">
        <v>256</v>
      </c>
      <c r="W245" s="150" t="str">
        <f t="shared" si="144"/>
        <v>&lt; 30 mn</v>
      </c>
      <c r="X245" s="151" t="s">
        <v>31</v>
      </c>
      <c r="Y245" s="229" t="s">
        <v>108</v>
      </c>
      <c r="Z245" s="152">
        <f t="shared" si="116"/>
        <v>0</v>
      </c>
      <c r="AA245" s="152">
        <f t="shared" si="117"/>
        <v>0</v>
      </c>
      <c r="AB245" s="152">
        <f t="shared" si="118"/>
        <v>0</v>
      </c>
      <c r="AC245" s="152">
        <f t="shared" si="119"/>
        <v>0</v>
      </c>
      <c r="AD245" s="152">
        <f t="shared" si="120"/>
        <v>0</v>
      </c>
      <c r="AE245" s="152">
        <f t="shared" si="121"/>
        <v>0</v>
      </c>
      <c r="AF245" s="152">
        <f t="shared" si="122"/>
        <v>0</v>
      </c>
      <c r="AG245" s="152">
        <f t="shared" si="123"/>
        <v>0</v>
      </c>
      <c r="AH245" s="152">
        <f t="shared" si="124"/>
        <v>0</v>
      </c>
      <c r="AI245" s="152">
        <f t="shared" si="125"/>
        <v>0</v>
      </c>
      <c r="AJ245" s="152">
        <f t="shared" si="126"/>
        <v>0</v>
      </c>
      <c r="AK245" s="152">
        <f t="shared" si="127"/>
        <v>0</v>
      </c>
      <c r="AL245" s="263">
        <f t="shared" si="142"/>
        <v>0</v>
      </c>
      <c r="AM245" s="263">
        <f t="shared" si="140"/>
        <v>0</v>
      </c>
      <c r="AN245" s="263">
        <f t="shared" si="143"/>
        <v>0</v>
      </c>
      <c r="AO245" s="251">
        <f t="shared" si="141"/>
        <v>0</v>
      </c>
      <c r="AP245" s="153">
        <f t="shared" si="129"/>
        <v>0</v>
      </c>
      <c r="AQ245" s="153" t="str">
        <f t="shared" si="130"/>
        <v>0</v>
      </c>
      <c r="AR245" s="153" t="str">
        <f t="shared" si="137"/>
        <v>0</v>
      </c>
      <c r="AS245" s="153" t="str">
        <f t="shared" si="138"/>
        <v>0</v>
      </c>
      <c r="AT245" s="247">
        <f t="shared" si="131"/>
        <v>1</v>
      </c>
      <c r="AU245" s="247" t="str">
        <f t="shared" si="132"/>
        <v>Faible</v>
      </c>
      <c r="AV245" s="346" t="str">
        <f t="shared" si="133"/>
        <v>NON</v>
      </c>
      <c r="AW245" s="234" t="str">
        <f>IF(CB245&lt;100,"RISQUE MINIME","RISQUE NON FAIBLE")</f>
        <v>RISQUE MINIME</v>
      </c>
      <c r="AX245" s="231" t="str">
        <f>IF(AO245=0,"NON","OUI")</f>
        <v>NON</v>
      </c>
      <c r="AY245" s="351"/>
      <c r="AZ245" s="352" t="s">
        <v>310</v>
      </c>
      <c r="BA245" s="237" t="str">
        <f>IF(AP245=0,"NON","OUI")</f>
        <v>NON</v>
      </c>
      <c r="BB245" s="351"/>
      <c r="BC245" s="351"/>
      <c r="BD245" s="352" t="s">
        <v>310</v>
      </c>
      <c r="BE245" s="237" t="str">
        <f>IF((AQ245+AR245)=3,"YEUX / INGESTION",IF(AQ245="2","YEUX",IF(AR245="1","INGESTION","NON")))</f>
        <v>NON</v>
      </c>
      <c r="BF245" s="351"/>
      <c r="BG245" s="354" t="s">
        <v>310</v>
      </c>
      <c r="BH245" s="154">
        <f>IF(ISNA(VLOOKUP(L245,CMRCLP,4,FALSE)),0,VLOOKUP(L245,CMRCLP,4))</f>
        <v>0</v>
      </c>
      <c r="BI245" s="154">
        <f>IF(ISNA(VLOOKUP(M245,CMRCLP,4,FALSE)),0,VLOOKUP(M245,CMRCLP,4))</f>
        <v>0</v>
      </c>
      <c r="BJ245" s="154">
        <f>IF(ISNA(VLOOKUP(N245,CMRCLP,4,FALSE)),0,VLOOKUP(N245,CMRCLP,4))</f>
        <v>0</v>
      </c>
      <c r="BK245" s="154">
        <f>IF(ISNA(VLOOKUP(O245,CMRCLP,4,FALSE)),0,VLOOKUP(O245,CMRCLP,4))</f>
        <v>0</v>
      </c>
      <c r="BL245" s="154">
        <f>IF(ISNA(VLOOKUP(L245,DANGERCLP,2,FALSE)),1,VLOOKUP(L245,DANGERCLP,2,FALSE))</f>
        <v>1</v>
      </c>
      <c r="BM245" s="154">
        <f>IF(ISNA(VLOOKUP(M245,DANGERCLP,2,FALSE)),1,VLOOKUP(M245,DANGERCLP,2,FALSE))</f>
        <v>1</v>
      </c>
      <c r="BN245" s="154">
        <f>IF(ISNA(VLOOKUP(N245,DANGERCLP,2,FALSE)),1,VLOOKUP(N245,DANGERCLP,2,FALSE))</f>
        <v>1</v>
      </c>
      <c r="BO245" s="154">
        <f>IF(ISNA(VLOOKUP(O245,DANGERCLP,2,FALSE)),1,VLOOKUP(O245,DANGERCLP,2,FALSE))</f>
        <v>1</v>
      </c>
      <c r="BP245" s="154">
        <f>IF(ISNA(VLOOKUP(P245,VLEPON,2)),1,VLOOKUP(P245,VLEPON,2))</f>
        <v>1</v>
      </c>
      <c r="BQ245" s="155">
        <f>T245/MAXA($T$8:$T$463)</f>
        <v>0</v>
      </c>
      <c r="BR245" s="156">
        <f t="shared" si="145"/>
        <v>11</v>
      </c>
      <c r="BS245" s="156">
        <f t="shared" si="146"/>
        <v>11</v>
      </c>
      <c r="BT245" s="157">
        <f t="shared" si="147"/>
        <v>1</v>
      </c>
      <c r="BU245" s="255">
        <f t="shared" si="128"/>
        <v>1</v>
      </c>
      <c r="BV245" s="252">
        <f>IF(ISNA(VLOOKUP((CONCATENATE(U245,V245)),Fréquencess,3,FALSE)),0,VLOOKUP((CONCATENATE(U245,V245)),Fréquencess,3,FALSE))</f>
        <v>1</v>
      </c>
      <c r="BW245" s="247">
        <f t="shared" si="148"/>
        <v>1</v>
      </c>
      <c r="BX245" s="247">
        <f t="shared" si="134"/>
        <v>1</v>
      </c>
      <c r="BY245" s="247">
        <f>IF(ISNA(VLOOKUP(Q245,score_volatilité,2,FALSE)),0,VLOOKUP(Q245,score_volatilité,2,FALSE))</f>
        <v>1</v>
      </c>
      <c r="BZ245" s="247">
        <f>IF(ISNA(VLOOKUP(X245,score_procédé,2,FALSE)),0,VLOOKUP(X245,score_procédé,2,FALSE))</f>
        <v>0.5</v>
      </c>
      <c r="CA245" s="247">
        <f>IF(ISNA(VLOOKUP(Y245,score_protection,2,FALSE)),0,VLOOKUP(Y245,score_protection,2,FALSE))</f>
        <v>1</v>
      </c>
      <c r="CB245" s="252">
        <f t="shared" si="135"/>
        <v>0.5</v>
      </c>
      <c r="CC245" s="154">
        <f>IF(ISNA(VLOOKUP(L245,DANGERARRETE,10,FALSE)),0,VLOOKUP(L245,DANGERARRETE,10,FALSE))</f>
        <v>0</v>
      </c>
      <c r="CD245" s="154">
        <f>IF(ISNA(VLOOKUP(M245,DANGERARRETE,10,FALSE)),0,VLOOKUP(M245,DANGERARRETE,10,FALSE))</f>
        <v>0</v>
      </c>
      <c r="CE245" s="154">
        <f>IF(ISNA(VLOOKUP(N245,DANGERARRETE,10,FALSE)),0,VLOOKUP(N245,DANGERARRETE,10,FALSE))</f>
        <v>0</v>
      </c>
      <c r="CF245" s="154">
        <f>IF(ISNA(VLOOKUP(O245,DANGERARRETE,10,FALSE)),0,VLOOKUP(O245,DANGERARRETE,10,FALSE))</f>
        <v>0</v>
      </c>
      <c r="CG245" s="154">
        <f t="shared" si="136"/>
        <v>0</v>
      </c>
      <c r="CH245" s="296" t="str">
        <f t="shared" si="139"/>
        <v>NON</v>
      </c>
    </row>
    <row r="246" spans="1:86" s="108" customFormat="1" ht="26.5" customHeight="1" x14ac:dyDescent="0.25">
      <c r="A246" s="77">
        <v>116</v>
      </c>
      <c r="B246" s="105"/>
      <c r="C246" s="105"/>
      <c r="D246" s="106"/>
      <c r="E246" s="106"/>
      <c r="F246" s="107"/>
      <c r="G246" s="114" t="s">
        <v>76</v>
      </c>
      <c r="H246" s="114" t="s">
        <v>76</v>
      </c>
      <c r="I246" s="114" t="s">
        <v>76</v>
      </c>
      <c r="J246" s="114" t="s">
        <v>76</v>
      </c>
      <c r="K246" s="114" t="s">
        <v>9</v>
      </c>
      <c r="L246" s="108" t="s">
        <v>8</v>
      </c>
      <c r="M246" s="108" t="s">
        <v>8</v>
      </c>
      <c r="N246" s="108" t="s">
        <v>8</v>
      </c>
      <c r="O246" s="108" t="s">
        <v>8</v>
      </c>
      <c r="P246" s="225" t="s">
        <v>76</v>
      </c>
      <c r="Q246" s="244" t="s">
        <v>34</v>
      </c>
      <c r="R246" s="259" t="s">
        <v>299</v>
      </c>
      <c r="S246" s="265" t="s">
        <v>300</v>
      </c>
      <c r="T246" s="217">
        <v>0</v>
      </c>
      <c r="U246" s="149" t="s">
        <v>58</v>
      </c>
      <c r="V246" s="149" t="s">
        <v>256</v>
      </c>
      <c r="W246" s="150" t="str">
        <f t="shared" si="144"/>
        <v>&lt; 30 mn</v>
      </c>
      <c r="X246" s="151" t="s">
        <v>31</v>
      </c>
      <c r="Y246" s="229" t="s">
        <v>108</v>
      </c>
      <c r="Z246" s="152">
        <f t="shared" si="116"/>
        <v>0</v>
      </c>
      <c r="AA246" s="152">
        <f t="shared" si="117"/>
        <v>0</v>
      </c>
      <c r="AB246" s="152">
        <f t="shared" si="118"/>
        <v>0</v>
      </c>
      <c r="AC246" s="152">
        <f t="shared" si="119"/>
        <v>0</v>
      </c>
      <c r="AD246" s="152">
        <f t="shared" si="120"/>
        <v>0</v>
      </c>
      <c r="AE246" s="152">
        <f t="shared" si="121"/>
        <v>0</v>
      </c>
      <c r="AF246" s="152">
        <f t="shared" si="122"/>
        <v>0</v>
      </c>
      <c r="AG246" s="152">
        <f t="shared" si="123"/>
        <v>0</v>
      </c>
      <c r="AH246" s="152">
        <f t="shared" si="124"/>
        <v>0</v>
      </c>
      <c r="AI246" s="152">
        <f t="shared" si="125"/>
        <v>0</v>
      </c>
      <c r="AJ246" s="152">
        <f t="shared" si="126"/>
        <v>0</v>
      </c>
      <c r="AK246" s="152">
        <f t="shared" si="127"/>
        <v>0</v>
      </c>
      <c r="AL246" s="263">
        <f t="shared" si="142"/>
        <v>0</v>
      </c>
      <c r="AM246" s="263">
        <f t="shared" si="140"/>
        <v>0</v>
      </c>
      <c r="AN246" s="263">
        <f t="shared" si="143"/>
        <v>0</v>
      </c>
      <c r="AO246" s="251">
        <f t="shared" si="141"/>
        <v>0</v>
      </c>
      <c r="AP246" s="153">
        <f t="shared" si="129"/>
        <v>0</v>
      </c>
      <c r="AQ246" s="153" t="str">
        <f t="shared" si="130"/>
        <v>0</v>
      </c>
      <c r="AR246" s="153" t="str">
        <f t="shared" si="137"/>
        <v>0</v>
      </c>
      <c r="AS246" s="153" t="str">
        <f t="shared" si="138"/>
        <v>0</v>
      </c>
      <c r="AT246" s="247">
        <f t="shared" si="131"/>
        <v>1</v>
      </c>
      <c r="AU246" s="247" t="str">
        <f t="shared" si="132"/>
        <v>Faible</v>
      </c>
      <c r="AV246" s="346" t="str">
        <f t="shared" si="133"/>
        <v>NON</v>
      </c>
      <c r="AW246" s="234" t="str">
        <f>IF(CB246&lt;100,"RISQUE MINIME","RISQUE NON FAIBLE")</f>
        <v>RISQUE MINIME</v>
      </c>
      <c r="AX246" s="231" t="str">
        <f>IF(AO246=0,"NON","OUI")</f>
        <v>NON</v>
      </c>
      <c r="AY246" s="351"/>
      <c r="AZ246" s="352" t="s">
        <v>310</v>
      </c>
      <c r="BA246" s="237" t="str">
        <f>IF(AP246=0,"NON","OUI")</f>
        <v>NON</v>
      </c>
      <c r="BB246" s="351"/>
      <c r="BC246" s="351"/>
      <c r="BD246" s="352" t="s">
        <v>310</v>
      </c>
      <c r="BE246" s="237" t="str">
        <f>IF((AQ246+AR246)=3,"YEUX / INGESTION",IF(AQ246="2","YEUX",IF(AR246="1","INGESTION","NON")))</f>
        <v>NON</v>
      </c>
      <c r="BF246" s="351"/>
      <c r="BG246" s="354" t="s">
        <v>310</v>
      </c>
      <c r="BH246" s="154">
        <f>IF(ISNA(VLOOKUP(L246,CMRCLP,4,FALSE)),0,VLOOKUP(L246,CMRCLP,4))</f>
        <v>0</v>
      </c>
      <c r="BI246" s="154">
        <f>IF(ISNA(VLOOKUP(M246,CMRCLP,4,FALSE)),0,VLOOKUP(M246,CMRCLP,4))</f>
        <v>0</v>
      </c>
      <c r="BJ246" s="154">
        <f>IF(ISNA(VLOOKUP(N246,CMRCLP,4,FALSE)),0,VLOOKUP(N246,CMRCLP,4))</f>
        <v>0</v>
      </c>
      <c r="BK246" s="154">
        <f>IF(ISNA(VLOOKUP(O246,CMRCLP,4,FALSE)),0,VLOOKUP(O246,CMRCLP,4))</f>
        <v>0</v>
      </c>
      <c r="BL246" s="154">
        <f>IF(ISNA(VLOOKUP(L246,DANGERCLP,2,FALSE)),1,VLOOKUP(L246,DANGERCLP,2,FALSE))</f>
        <v>1</v>
      </c>
      <c r="BM246" s="154">
        <f>IF(ISNA(VLOOKUP(M246,DANGERCLP,2,FALSE)),1,VLOOKUP(M246,DANGERCLP,2,FALSE))</f>
        <v>1</v>
      </c>
      <c r="BN246" s="154">
        <f>IF(ISNA(VLOOKUP(N246,DANGERCLP,2,FALSE)),1,VLOOKUP(N246,DANGERCLP,2,FALSE))</f>
        <v>1</v>
      </c>
      <c r="BO246" s="154">
        <f>IF(ISNA(VLOOKUP(O246,DANGERCLP,2,FALSE)),1,VLOOKUP(O246,DANGERCLP,2,FALSE))</f>
        <v>1</v>
      </c>
      <c r="BP246" s="154">
        <f>IF(ISNA(VLOOKUP(P246,VLEPON,2)),1,VLOOKUP(P246,VLEPON,2))</f>
        <v>1</v>
      </c>
      <c r="BQ246" s="155">
        <f>T246/MAXA($T$8:$T$463)</f>
        <v>0</v>
      </c>
      <c r="BR246" s="156">
        <f t="shared" si="145"/>
        <v>11</v>
      </c>
      <c r="BS246" s="156">
        <f t="shared" si="146"/>
        <v>11</v>
      </c>
      <c r="BT246" s="157">
        <f t="shared" si="147"/>
        <v>1</v>
      </c>
      <c r="BU246" s="255">
        <f t="shared" si="128"/>
        <v>1</v>
      </c>
      <c r="BV246" s="252">
        <f>IF(ISNA(VLOOKUP((CONCATENATE(U246,V246)),Fréquencess,3,FALSE)),0,VLOOKUP((CONCATENATE(U246,V246)),Fréquencess,3,FALSE))</f>
        <v>1</v>
      </c>
      <c r="BW246" s="247">
        <f t="shared" si="148"/>
        <v>1</v>
      </c>
      <c r="BX246" s="247">
        <f t="shared" si="134"/>
        <v>1</v>
      </c>
      <c r="BY246" s="247">
        <f>IF(ISNA(VLOOKUP(Q246,score_volatilité,2,FALSE)),0,VLOOKUP(Q246,score_volatilité,2,FALSE))</f>
        <v>1</v>
      </c>
      <c r="BZ246" s="247">
        <f>IF(ISNA(VLOOKUP(X246,score_procédé,2,FALSE)),0,VLOOKUP(X246,score_procédé,2,FALSE))</f>
        <v>0.5</v>
      </c>
      <c r="CA246" s="247">
        <f>IF(ISNA(VLOOKUP(Y246,score_protection,2,FALSE)),0,VLOOKUP(Y246,score_protection,2,FALSE))</f>
        <v>1</v>
      </c>
      <c r="CB246" s="252">
        <f t="shared" si="135"/>
        <v>0.5</v>
      </c>
      <c r="CC246" s="154">
        <f>IF(ISNA(VLOOKUP(L246,DANGERARRETE,10,FALSE)),0,VLOOKUP(L246,DANGERARRETE,10,FALSE))</f>
        <v>0</v>
      </c>
      <c r="CD246" s="154">
        <f>IF(ISNA(VLOOKUP(M246,DANGERARRETE,10,FALSE)),0,VLOOKUP(M246,DANGERARRETE,10,FALSE))</f>
        <v>0</v>
      </c>
      <c r="CE246" s="154">
        <f>IF(ISNA(VLOOKUP(N246,DANGERARRETE,10,FALSE)),0,VLOOKUP(N246,DANGERARRETE,10,FALSE))</f>
        <v>0</v>
      </c>
      <c r="CF246" s="154">
        <f>IF(ISNA(VLOOKUP(O246,DANGERARRETE,10,FALSE)),0,VLOOKUP(O246,DANGERARRETE,10,FALSE))</f>
        <v>0</v>
      </c>
      <c r="CG246" s="154">
        <f t="shared" si="136"/>
        <v>0</v>
      </c>
      <c r="CH246" s="296" t="str">
        <f t="shared" si="139"/>
        <v>NON</v>
      </c>
    </row>
    <row r="247" spans="1:86" s="108" customFormat="1" ht="26.5" customHeight="1" x14ac:dyDescent="0.25">
      <c r="A247" s="77">
        <v>116</v>
      </c>
      <c r="B247" s="105"/>
      <c r="C247" s="105"/>
      <c r="D247" s="106"/>
      <c r="E247" s="106"/>
      <c r="F247" s="107"/>
      <c r="G247" s="114" t="s">
        <v>76</v>
      </c>
      <c r="H247" s="114" t="s">
        <v>76</v>
      </c>
      <c r="I247" s="114" t="s">
        <v>76</v>
      </c>
      <c r="J247" s="114" t="s">
        <v>76</v>
      </c>
      <c r="K247" s="114" t="s">
        <v>9</v>
      </c>
      <c r="L247" s="108" t="s">
        <v>8</v>
      </c>
      <c r="M247" s="108" t="s">
        <v>8</v>
      </c>
      <c r="N247" s="108" t="s">
        <v>8</v>
      </c>
      <c r="O247" s="108" t="s">
        <v>8</v>
      </c>
      <c r="P247" s="225" t="s">
        <v>76</v>
      </c>
      <c r="Q247" s="244" t="s">
        <v>34</v>
      </c>
      <c r="R247" s="259" t="s">
        <v>299</v>
      </c>
      <c r="S247" s="265" t="s">
        <v>300</v>
      </c>
      <c r="T247" s="217">
        <v>0</v>
      </c>
      <c r="U247" s="149" t="s">
        <v>58</v>
      </c>
      <c r="V247" s="149" t="s">
        <v>256</v>
      </c>
      <c r="W247" s="150" t="str">
        <f t="shared" si="144"/>
        <v>&lt; 30 mn</v>
      </c>
      <c r="X247" s="151" t="s">
        <v>31</v>
      </c>
      <c r="Y247" s="229" t="s">
        <v>108</v>
      </c>
      <c r="Z247" s="152">
        <f t="shared" si="116"/>
        <v>0</v>
      </c>
      <c r="AA247" s="152">
        <f t="shared" si="117"/>
        <v>0</v>
      </c>
      <c r="AB247" s="152">
        <f t="shared" si="118"/>
        <v>0</v>
      </c>
      <c r="AC247" s="152">
        <f t="shared" si="119"/>
        <v>0</v>
      </c>
      <c r="AD247" s="152">
        <f t="shared" si="120"/>
        <v>0</v>
      </c>
      <c r="AE247" s="152">
        <f t="shared" si="121"/>
        <v>0</v>
      </c>
      <c r="AF247" s="152">
        <f t="shared" si="122"/>
        <v>0</v>
      </c>
      <c r="AG247" s="152">
        <f t="shared" si="123"/>
        <v>0</v>
      </c>
      <c r="AH247" s="152">
        <f t="shared" si="124"/>
        <v>0</v>
      </c>
      <c r="AI247" s="152">
        <f t="shared" si="125"/>
        <v>0</v>
      </c>
      <c r="AJ247" s="152">
        <f t="shared" si="126"/>
        <v>0</v>
      </c>
      <c r="AK247" s="152">
        <f t="shared" si="127"/>
        <v>0</v>
      </c>
      <c r="AL247" s="263">
        <f t="shared" si="142"/>
        <v>0</v>
      </c>
      <c r="AM247" s="263">
        <f t="shared" si="140"/>
        <v>0</v>
      </c>
      <c r="AN247" s="263">
        <f t="shared" si="143"/>
        <v>0</v>
      </c>
      <c r="AO247" s="251">
        <f t="shared" si="141"/>
        <v>0</v>
      </c>
      <c r="AP247" s="153">
        <f t="shared" si="129"/>
        <v>0</v>
      </c>
      <c r="AQ247" s="153" t="str">
        <f t="shared" si="130"/>
        <v>0</v>
      </c>
      <c r="AR247" s="153" t="str">
        <f t="shared" si="137"/>
        <v>0</v>
      </c>
      <c r="AS247" s="153" t="str">
        <f t="shared" si="138"/>
        <v>0</v>
      </c>
      <c r="AT247" s="247">
        <f t="shared" si="131"/>
        <v>1</v>
      </c>
      <c r="AU247" s="247" t="str">
        <f t="shared" si="132"/>
        <v>Faible</v>
      </c>
      <c r="AV247" s="346" t="str">
        <f t="shared" si="133"/>
        <v>NON</v>
      </c>
      <c r="AW247" s="234" t="str">
        <f>IF(CB247&lt;100,"RISQUE MINIME","RISQUE NON FAIBLE")</f>
        <v>RISQUE MINIME</v>
      </c>
      <c r="AX247" s="231" t="str">
        <f>IF(AO247=0,"NON","OUI")</f>
        <v>NON</v>
      </c>
      <c r="AY247" s="351"/>
      <c r="AZ247" s="352" t="s">
        <v>310</v>
      </c>
      <c r="BA247" s="237" t="str">
        <f>IF(AP247=0,"NON","OUI")</f>
        <v>NON</v>
      </c>
      <c r="BB247" s="351"/>
      <c r="BC247" s="351"/>
      <c r="BD247" s="352" t="s">
        <v>310</v>
      </c>
      <c r="BE247" s="237" t="str">
        <f>IF((AQ247+AR247)=3,"YEUX / INGESTION",IF(AQ247="2","YEUX",IF(AR247="1","INGESTION","NON")))</f>
        <v>NON</v>
      </c>
      <c r="BF247" s="351"/>
      <c r="BG247" s="354" t="s">
        <v>310</v>
      </c>
      <c r="BH247" s="154">
        <f>IF(ISNA(VLOOKUP(L247,CMRCLP,4,FALSE)),0,VLOOKUP(L247,CMRCLP,4))</f>
        <v>0</v>
      </c>
      <c r="BI247" s="154">
        <f>IF(ISNA(VLOOKUP(M247,CMRCLP,4,FALSE)),0,VLOOKUP(M247,CMRCLP,4))</f>
        <v>0</v>
      </c>
      <c r="BJ247" s="154">
        <f>IF(ISNA(VLOOKUP(N247,CMRCLP,4,FALSE)),0,VLOOKUP(N247,CMRCLP,4))</f>
        <v>0</v>
      </c>
      <c r="BK247" s="154">
        <f>IF(ISNA(VLOOKUP(O247,CMRCLP,4,FALSE)),0,VLOOKUP(O247,CMRCLP,4))</f>
        <v>0</v>
      </c>
      <c r="BL247" s="154">
        <f>IF(ISNA(VLOOKUP(L247,DANGERCLP,2,FALSE)),1,VLOOKUP(L247,DANGERCLP,2,FALSE))</f>
        <v>1</v>
      </c>
      <c r="BM247" s="154">
        <f>IF(ISNA(VLOOKUP(M247,DANGERCLP,2,FALSE)),1,VLOOKUP(M247,DANGERCLP,2,FALSE))</f>
        <v>1</v>
      </c>
      <c r="BN247" s="154">
        <f>IF(ISNA(VLOOKUP(N247,DANGERCLP,2,FALSE)),1,VLOOKUP(N247,DANGERCLP,2,FALSE))</f>
        <v>1</v>
      </c>
      <c r="BO247" s="154">
        <f>IF(ISNA(VLOOKUP(O247,DANGERCLP,2,FALSE)),1,VLOOKUP(O247,DANGERCLP,2,FALSE))</f>
        <v>1</v>
      </c>
      <c r="BP247" s="154">
        <f>IF(ISNA(VLOOKUP(P247,VLEPON,2)),1,VLOOKUP(P247,VLEPON,2))</f>
        <v>1</v>
      </c>
      <c r="BQ247" s="155">
        <f>T247/MAXA($T$8:$T$463)</f>
        <v>0</v>
      </c>
      <c r="BR247" s="156">
        <f t="shared" si="145"/>
        <v>11</v>
      </c>
      <c r="BS247" s="156">
        <f t="shared" si="146"/>
        <v>11</v>
      </c>
      <c r="BT247" s="157">
        <f t="shared" si="147"/>
        <v>1</v>
      </c>
      <c r="BU247" s="255">
        <f t="shared" si="128"/>
        <v>1</v>
      </c>
      <c r="BV247" s="252">
        <f>IF(ISNA(VLOOKUP((CONCATENATE(U247,V247)),Fréquencess,3,FALSE)),0,VLOOKUP((CONCATENATE(U247,V247)),Fréquencess,3,FALSE))</f>
        <v>1</v>
      </c>
      <c r="BW247" s="247">
        <f t="shared" si="148"/>
        <v>1</v>
      </c>
      <c r="BX247" s="247">
        <f t="shared" si="134"/>
        <v>1</v>
      </c>
      <c r="BY247" s="247">
        <f>IF(ISNA(VLOOKUP(Q247,score_volatilité,2,FALSE)),0,VLOOKUP(Q247,score_volatilité,2,FALSE))</f>
        <v>1</v>
      </c>
      <c r="BZ247" s="247">
        <f>IF(ISNA(VLOOKUP(X247,score_procédé,2,FALSE)),0,VLOOKUP(X247,score_procédé,2,FALSE))</f>
        <v>0.5</v>
      </c>
      <c r="CA247" s="247">
        <f>IF(ISNA(VLOOKUP(Y247,score_protection,2,FALSE)),0,VLOOKUP(Y247,score_protection,2,FALSE))</f>
        <v>1</v>
      </c>
      <c r="CB247" s="252">
        <f t="shared" si="135"/>
        <v>0.5</v>
      </c>
      <c r="CC247" s="154">
        <f>IF(ISNA(VLOOKUP(L247,DANGERARRETE,10,FALSE)),0,VLOOKUP(L247,DANGERARRETE,10,FALSE))</f>
        <v>0</v>
      </c>
      <c r="CD247" s="154">
        <f>IF(ISNA(VLOOKUP(M247,DANGERARRETE,10,FALSE)),0,VLOOKUP(M247,DANGERARRETE,10,FALSE))</f>
        <v>0</v>
      </c>
      <c r="CE247" s="154">
        <f>IF(ISNA(VLOOKUP(N247,DANGERARRETE,10,FALSE)),0,VLOOKUP(N247,DANGERARRETE,10,FALSE))</f>
        <v>0</v>
      </c>
      <c r="CF247" s="154">
        <f>IF(ISNA(VLOOKUP(O247,DANGERARRETE,10,FALSE)),0,VLOOKUP(O247,DANGERARRETE,10,FALSE))</f>
        <v>0</v>
      </c>
      <c r="CG247" s="154">
        <f t="shared" si="136"/>
        <v>0</v>
      </c>
      <c r="CH247" s="296" t="str">
        <f t="shared" si="139"/>
        <v>NON</v>
      </c>
    </row>
    <row r="248" spans="1:86" s="108" customFormat="1" ht="26.5" customHeight="1" x14ac:dyDescent="0.25">
      <c r="A248" s="77">
        <v>116</v>
      </c>
      <c r="B248" s="105"/>
      <c r="C248" s="105"/>
      <c r="D248" s="106"/>
      <c r="E248" s="106"/>
      <c r="F248" s="107"/>
      <c r="G248" s="114" t="s">
        <v>76</v>
      </c>
      <c r="H248" s="114" t="s">
        <v>76</v>
      </c>
      <c r="I248" s="114" t="s">
        <v>76</v>
      </c>
      <c r="J248" s="114" t="s">
        <v>76</v>
      </c>
      <c r="K248" s="114" t="s">
        <v>9</v>
      </c>
      <c r="L248" s="108" t="s">
        <v>8</v>
      </c>
      <c r="M248" s="108" t="s">
        <v>8</v>
      </c>
      <c r="N248" s="108" t="s">
        <v>8</v>
      </c>
      <c r="O248" s="108" t="s">
        <v>8</v>
      </c>
      <c r="P248" s="225" t="s">
        <v>76</v>
      </c>
      <c r="Q248" s="244" t="s">
        <v>34</v>
      </c>
      <c r="R248" s="259" t="s">
        <v>299</v>
      </c>
      <c r="S248" s="265" t="s">
        <v>300</v>
      </c>
      <c r="T248" s="217">
        <v>0</v>
      </c>
      <c r="U248" s="149" t="s">
        <v>58</v>
      </c>
      <c r="V248" s="149" t="s">
        <v>256</v>
      </c>
      <c r="W248" s="150" t="str">
        <f t="shared" si="144"/>
        <v>&lt; 30 mn</v>
      </c>
      <c r="X248" s="151" t="s">
        <v>31</v>
      </c>
      <c r="Y248" s="229" t="s">
        <v>108</v>
      </c>
      <c r="Z248" s="152">
        <f t="shared" si="116"/>
        <v>0</v>
      </c>
      <c r="AA248" s="152">
        <f t="shared" si="117"/>
        <v>0</v>
      </c>
      <c r="AB248" s="152">
        <f t="shared" si="118"/>
        <v>0</v>
      </c>
      <c r="AC248" s="152">
        <f t="shared" si="119"/>
        <v>0</v>
      </c>
      <c r="AD248" s="152">
        <f t="shared" si="120"/>
        <v>0</v>
      </c>
      <c r="AE248" s="152">
        <f t="shared" si="121"/>
        <v>0</v>
      </c>
      <c r="AF248" s="152">
        <f t="shared" si="122"/>
        <v>0</v>
      </c>
      <c r="AG248" s="152">
        <f t="shared" si="123"/>
        <v>0</v>
      </c>
      <c r="AH248" s="152">
        <f t="shared" si="124"/>
        <v>0</v>
      </c>
      <c r="AI248" s="152">
        <f t="shared" si="125"/>
        <v>0</v>
      </c>
      <c r="AJ248" s="152">
        <f t="shared" si="126"/>
        <v>0</v>
      </c>
      <c r="AK248" s="152">
        <f t="shared" si="127"/>
        <v>0</v>
      </c>
      <c r="AL248" s="263">
        <f t="shared" si="142"/>
        <v>0</v>
      </c>
      <c r="AM248" s="263">
        <f t="shared" si="140"/>
        <v>0</v>
      </c>
      <c r="AN248" s="263">
        <f t="shared" si="143"/>
        <v>0</v>
      </c>
      <c r="AO248" s="251">
        <f t="shared" si="141"/>
        <v>0</v>
      </c>
      <c r="AP248" s="153">
        <f t="shared" si="129"/>
        <v>0</v>
      </c>
      <c r="AQ248" s="153" t="str">
        <f t="shared" si="130"/>
        <v>0</v>
      </c>
      <c r="AR248" s="153" t="str">
        <f t="shared" si="137"/>
        <v>0</v>
      </c>
      <c r="AS248" s="153" t="str">
        <f t="shared" si="138"/>
        <v>0</v>
      </c>
      <c r="AT248" s="247">
        <f t="shared" si="131"/>
        <v>1</v>
      </c>
      <c r="AU248" s="247" t="str">
        <f t="shared" si="132"/>
        <v>Faible</v>
      </c>
      <c r="AV248" s="346" t="str">
        <f t="shared" si="133"/>
        <v>NON</v>
      </c>
      <c r="AW248" s="234" t="str">
        <f>IF(CB248&lt;100,"RISQUE MINIME","RISQUE NON FAIBLE")</f>
        <v>RISQUE MINIME</v>
      </c>
      <c r="AX248" s="231" t="str">
        <f>IF(AO248=0,"NON","OUI")</f>
        <v>NON</v>
      </c>
      <c r="AY248" s="351"/>
      <c r="AZ248" s="352" t="s">
        <v>310</v>
      </c>
      <c r="BA248" s="237" t="str">
        <f>IF(AP248=0,"NON","OUI")</f>
        <v>NON</v>
      </c>
      <c r="BB248" s="351"/>
      <c r="BC248" s="351"/>
      <c r="BD248" s="352" t="s">
        <v>310</v>
      </c>
      <c r="BE248" s="237" t="str">
        <f>IF((AQ248+AR248)=3,"YEUX / INGESTION",IF(AQ248="2","YEUX",IF(AR248="1","INGESTION","NON")))</f>
        <v>NON</v>
      </c>
      <c r="BF248" s="351"/>
      <c r="BG248" s="354" t="s">
        <v>310</v>
      </c>
      <c r="BH248" s="154">
        <f>IF(ISNA(VLOOKUP(L248,CMRCLP,4,FALSE)),0,VLOOKUP(L248,CMRCLP,4))</f>
        <v>0</v>
      </c>
      <c r="BI248" s="154">
        <f>IF(ISNA(VLOOKUP(M248,CMRCLP,4,FALSE)),0,VLOOKUP(M248,CMRCLP,4))</f>
        <v>0</v>
      </c>
      <c r="BJ248" s="154">
        <f>IF(ISNA(VLOOKUP(N248,CMRCLP,4,FALSE)),0,VLOOKUP(N248,CMRCLP,4))</f>
        <v>0</v>
      </c>
      <c r="BK248" s="154">
        <f>IF(ISNA(VLOOKUP(O248,CMRCLP,4,FALSE)),0,VLOOKUP(O248,CMRCLP,4))</f>
        <v>0</v>
      </c>
      <c r="BL248" s="154">
        <f>IF(ISNA(VLOOKUP(L248,DANGERCLP,2,FALSE)),1,VLOOKUP(L248,DANGERCLP,2,FALSE))</f>
        <v>1</v>
      </c>
      <c r="BM248" s="154">
        <f>IF(ISNA(VLOOKUP(M248,DANGERCLP,2,FALSE)),1,VLOOKUP(M248,DANGERCLP,2,FALSE))</f>
        <v>1</v>
      </c>
      <c r="BN248" s="154">
        <f>IF(ISNA(VLOOKUP(N248,DANGERCLP,2,FALSE)),1,VLOOKUP(N248,DANGERCLP,2,FALSE))</f>
        <v>1</v>
      </c>
      <c r="BO248" s="154">
        <f>IF(ISNA(VLOOKUP(O248,DANGERCLP,2,FALSE)),1,VLOOKUP(O248,DANGERCLP,2,FALSE))</f>
        <v>1</v>
      </c>
      <c r="BP248" s="154">
        <f>IF(ISNA(VLOOKUP(P248,VLEPON,2)),1,VLOOKUP(P248,VLEPON,2))</f>
        <v>1</v>
      </c>
      <c r="BQ248" s="155">
        <f>T248/MAXA($T$8:$T$463)</f>
        <v>0</v>
      </c>
      <c r="BR248" s="156">
        <f t="shared" si="145"/>
        <v>11</v>
      </c>
      <c r="BS248" s="156">
        <f t="shared" si="146"/>
        <v>11</v>
      </c>
      <c r="BT248" s="157">
        <f t="shared" si="147"/>
        <v>1</v>
      </c>
      <c r="BU248" s="255">
        <f t="shared" si="128"/>
        <v>1</v>
      </c>
      <c r="BV248" s="252">
        <f>IF(ISNA(VLOOKUP((CONCATENATE(U248,V248)),Fréquencess,3,FALSE)),0,VLOOKUP((CONCATENATE(U248,V248)),Fréquencess,3,FALSE))</f>
        <v>1</v>
      </c>
      <c r="BW248" s="247">
        <f t="shared" si="148"/>
        <v>1</v>
      </c>
      <c r="BX248" s="247">
        <f t="shared" si="134"/>
        <v>1</v>
      </c>
      <c r="BY248" s="247">
        <f>IF(ISNA(VLOOKUP(Q248,score_volatilité,2,FALSE)),0,VLOOKUP(Q248,score_volatilité,2,FALSE))</f>
        <v>1</v>
      </c>
      <c r="BZ248" s="247">
        <f>IF(ISNA(VLOOKUP(X248,score_procédé,2,FALSE)),0,VLOOKUP(X248,score_procédé,2,FALSE))</f>
        <v>0.5</v>
      </c>
      <c r="CA248" s="247">
        <f>IF(ISNA(VLOOKUP(Y248,score_protection,2,FALSE)),0,VLOOKUP(Y248,score_protection,2,FALSE))</f>
        <v>1</v>
      </c>
      <c r="CB248" s="252">
        <f t="shared" si="135"/>
        <v>0.5</v>
      </c>
      <c r="CC248" s="154">
        <f>IF(ISNA(VLOOKUP(L248,DANGERARRETE,10,FALSE)),0,VLOOKUP(L248,DANGERARRETE,10,FALSE))</f>
        <v>0</v>
      </c>
      <c r="CD248" s="154">
        <f>IF(ISNA(VLOOKUP(M248,DANGERARRETE,10,FALSE)),0,VLOOKUP(M248,DANGERARRETE,10,FALSE))</f>
        <v>0</v>
      </c>
      <c r="CE248" s="154">
        <f>IF(ISNA(VLOOKUP(N248,DANGERARRETE,10,FALSE)),0,VLOOKUP(N248,DANGERARRETE,10,FALSE))</f>
        <v>0</v>
      </c>
      <c r="CF248" s="154">
        <f>IF(ISNA(VLOOKUP(O248,DANGERARRETE,10,FALSE)),0,VLOOKUP(O248,DANGERARRETE,10,FALSE))</f>
        <v>0</v>
      </c>
      <c r="CG248" s="154">
        <f t="shared" si="136"/>
        <v>0</v>
      </c>
      <c r="CH248" s="296" t="str">
        <f t="shared" si="139"/>
        <v>NON</v>
      </c>
    </row>
    <row r="249" spans="1:86" s="108" customFormat="1" ht="26.5" customHeight="1" x14ac:dyDescent="0.25">
      <c r="A249" s="77">
        <v>116</v>
      </c>
      <c r="B249" s="105"/>
      <c r="C249" s="105"/>
      <c r="D249" s="106"/>
      <c r="E249" s="106"/>
      <c r="F249" s="107"/>
      <c r="G249" s="114" t="s">
        <v>76</v>
      </c>
      <c r="H249" s="114" t="s">
        <v>76</v>
      </c>
      <c r="I249" s="114" t="s">
        <v>76</v>
      </c>
      <c r="J249" s="114" t="s">
        <v>76</v>
      </c>
      <c r="K249" s="114" t="s">
        <v>9</v>
      </c>
      <c r="L249" s="108" t="s">
        <v>8</v>
      </c>
      <c r="M249" s="108" t="s">
        <v>8</v>
      </c>
      <c r="N249" s="108" t="s">
        <v>8</v>
      </c>
      <c r="O249" s="108" t="s">
        <v>8</v>
      </c>
      <c r="P249" s="225" t="s">
        <v>76</v>
      </c>
      <c r="Q249" s="244" t="s">
        <v>34</v>
      </c>
      <c r="R249" s="259" t="s">
        <v>299</v>
      </c>
      <c r="S249" s="265" t="s">
        <v>300</v>
      </c>
      <c r="T249" s="217">
        <v>0</v>
      </c>
      <c r="U249" s="149" t="s">
        <v>58</v>
      </c>
      <c r="V249" s="149" t="s">
        <v>256</v>
      </c>
      <c r="W249" s="150" t="str">
        <f t="shared" si="144"/>
        <v>&lt; 30 mn</v>
      </c>
      <c r="X249" s="151" t="s">
        <v>31</v>
      </c>
      <c r="Y249" s="229" t="s">
        <v>108</v>
      </c>
      <c r="Z249" s="152">
        <f t="shared" si="116"/>
        <v>0</v>
      </c>
      <c r="AA249" s="152">
        <f t="shared" si="117"/>
        <v>0</v>
      </c>
      <c r="AB249" s="152">
        <f t="shared" si="118"/>
        <v>0</v>
      </c>
      <c r="AC249" s="152">
        <f t="shared" si="119"/>
        <v>0</v>
      </c>
      <c r="AD249" s="152">
        <f t="shared" si="120"/>
        <v>0</v>
      </c>
      <c r="AE249" s="152">
        <f t="shared" si="121"/>
        <v>0</v>
      </c>
      <c r="AF249" s="152">
        <f t="shared" si="122"/>
        <v>0</v>
      </c>
      <c r="AG249" s="152">
        <f t="shared" si="123"/>
        <v>0</v>
      </c>
      <c r="AH249" s="152">
        <f t="shared" si="124"/>
        <v>0</v>
      </c>
      <c r="AI249" s="152">
        <f t="shared" si="125"/>
        <v>0</v>
      </c>
      <c r="AJ249" s="152">
        <f t="shared" si="126"/>
        <v>0</v>
      </c>
      <c r="AK249" s="152">
        <f t="shared" si="127"/>
        <v>0</v>
      </c>
      <c r="AL249" s="263">
        <f t="shared" si="142"/>
        <v>0</v>
      </c>
      <c r="AM249" s="263">
        <f t="shared" si="140"/>
        <v>0</v>
      </c>
      <c r="AN249" s="263">
        <f t="shared" si="143"/>
        <v>0</v>
      </c>
      <c r="AO249" s="251">
        <f t="shared" si="141"/>
        <v>0</v>
      </c>
      <c r="AP249" s="153">
        <f t="shared" si="129"/>
        <v>0</v>
      </c>
      <c r="AQ249" s="153" t="str">
        <f t="shared" si="130"/>
        <v>0</v>
      </c>
      <c r="AR249" s="153" t="str">
        <f t="shared" si="137"/>
        <v>0</v>
      </c>
      <c r="AS249" s="153" t="str">
        <f t="shared" si="138"/>
        <v>0</v>
      </c>
      <c r="AT249" s="247">
        <f t="shared" si="131"/>
        <v>1</v>
      </c>
      <c r="AU249" s="247" t="str">
        <f t="shared" si="132"/>
        <v>Faible</v>
      </c>
      <c r="AV249" s="346" t="str">
        <f t="shared" si="133"/>
        <v>NON</v>
      </c>
      <c r="AW249" s="234" t="str">
        <f>IF(CB249&lt;100,"RISQUE MINIME","RISQUE NON FAIBLE")</f>
        <v>RISQUE MINIME</v>
      </c>
      <c r="AX249" s="231" t="str">
        <f>IF(AO249=0,"NON","OUI")</f>
        <v>NON</v>
      </c>
      <c r="AY249" s="351"/>
      <c r="AZ249" s="352" t="s">
        <v>310</v>
      </c>
      <c r="BA249" s="237" t="str">
        <f>IF(AP249=0,"NON","OUI")</f>
        <v>NON</v>
      </c>
      <c r="BB249" s="351"/>
      <c r="BC249" s="351"/>
      <c r="BD249" s="352" t="s">
        <v>310</v>
      </c>
      <c r="BE249" s="237" t="str">
        <f>IF((AQ249+AR249)=3,"YEUX / INGESTION",IF(AQ249="2","YEUX",IF(AR249="1","INGESTION","NON")))</f>
        <v>NON</v>
      </c>
      <c r="BF249" s="351"/>
      <c r="BG249" s="354" t="s">
        <v>310</v>
      </c>
      <c r="BH249" s="154">
        <f>IF(ISNA(VLOOKUP(L249,CMRCLP,4,FALSE)),0,VLOOKUP(L249,CMRCLP,4))</f>
        <v>0</v>
      </c>
      <c r="BI249" s="154">
        <f>IF(ISNA(VLOOKUP(M249,CMRCLP,4,FALSE)),0,VLOOKUP(M249,CMRCLP,4))</f>
        <v>0</v>
      </c>
      <c r="BJ249" s="154">
        <f>IF(ISNA(VLOOKUP(N249,CMRCLP,4,FALSE)),0,VLOOKUP(N249,CMRCLP,4))</f>
        <v>0</v>
      </c>
      <c r="BK249" s="154">
        <f>IF(ISNA(VLOOKUP(O249,CMRCLP,4,FALSE)),0,VLOOKUP(O249,CMRCLP,4))</f>
        <v>0</v>
      </c>
      <c r="BL249" s="154">
        <f>IF(ISNA(VLOOKUP(L249,DANGERCLP,2,FALSE)),1,VLOOKUP(L249,DANGERCLP,2,FALSE))</f>
        <v>1</v>
      </c>
      <c r="BM249" s="154">
        <f>IF(ISNA(VLOOKUP(M249,DANGERCLP,2,FALSE)),1,VLOOKUP(M249,DANGERCLP,2,FALSE))</f>
        <v>1</v>
      </c>
      <c r="BN249" s="154">
        <f>IF(ISNA(VLOOKUP(N249,DANGERCLP,2,FALSE)),1,VLOOKUP(N249,DANGERCLP,2,FALSE))</f>
        <v>1</v>
      </c>
      <c r="BO249" s="154">
        <f>IF(ISNA(VLOOKUP(O249,DANGERCLP,2,FALSE)),1,VLOOKUP(O249,DANGERCLP,2,FALSE))</f>
        <v>1</v>
      </c>
      <c r="BP249" s="154">
        <f>IF(ISNA(VLOOKUP(P249,VLEPON,2)),1,VLOOKUP(P249,VLEPON,2))</f>
        <v>1</v>
      </c>
      <c r="BQ249" s="155">
        <f>T249/MAXA($T$8:$T$463)</f>
        <v>0</v>
      </c>
      <c r="BR249" s="156">
        <f t="shared" si="145"/>
        <v>11</v>
      </c>
      <c r="BS249" s="156">
        <f t="shared" si="146"/>
        <v>11</v>
      </c>
      <c r="BT249" s="157">
        <f t="shared" si="147"/>
        <v>1</v>
      </c>
      <c r="BU249" s="255">
        <f t="shared" si="128"/>
        <v>1</v>
      </c>
      <c r="BV249" s="252">
        <f>IF(ISNA(VLOOKUP((CONCATENATE(U249,V249)),Fréquencess,3,FALSE)),0,VLOOKUP((CONCATENATE(U249,V249)),Fréquencess,3,FALSE))</f>
        <v>1</v>
      </c>
      <c r="BW249" s="247">
        <f t="shared" si="148"/>
        <v>1</v>
      </c>
      <c r="BX249" s="247">
        <f t="shared" si="134"/>
        <v>1</v>
      </c>
      <c r="BY249" s="247">
        <f>IF(ISNA(VLOOKUP(Q249,score_volatilité,2,FALSE)),0,VLOOKUP(Q249,score_volatilité,2,FALSE))</f>
        <v>1</v>
      </c>
      <c r="BZ249" s="247">
        <f>IF(ISNA(VLOOKUP(X249,score_procédé,2,FALSE)),0,VLOOKUP(X249,score_procédé,2,FALSE))</f>
        <v>0.5</v>
      </c>
      <c r="CA249" s="247">
        <f>IF(ISNA(VLOOKUP(Y249,score_protection,2,FALSE)),0,VLOOKUP(Y249,score_protection,2,FALSE))</f>
        <v>1</v>
      </c>
      <c r="CB249" s="252">
        <f t="shared" si="135"/>
        <v>0.5</v>
      </c>
      <c r="CC249" s="154">
        <f>IF(ISNA(VLOOKUP(L249,DANGERARRETE,10,FALSE)),0,VLOOKUP(L249,DANGERARRETE,10,FALSE))</f>
        <v>0</v>
      </c>
      <c r="CD249" s="154">
        <f>IF(ISNA(VLOOKUP(M249,DANGERARRETE,10,FALSE)),0,VLOOKUP(M249,DANGERARRETE,10,FALSE))</f>
        <v>0</v>
      </c>
      <c r="CE249" s="154">
        <f>IF(ISNA(VLOOKUP(N249,DANGERARRETE,10,FALSE)),0,VLOOKUP(N249,DANGERARRETE,10,FALSE))</f>
        <v>0</v>
      </c>
      <c r="CF249" s="154">
        <f>IF(ISNA(VLOOKUP(O249,DANGERARRETE,10,FALSE)),0,VLOOKUP(O249,DANGERARRETE,10,FALSE))</f>
        <v>0</v>
      </c>
      <c r="CG249" s="154">
        <f t="shared" si="136"/>
        <v>0</v>
      </c>
      <c r="CH249" s="296" t="str">
        <f t="shared" si="139"/>
        <v>NON</v>
      </c>
    </row>
    <row r="250" spans="1:86" s="108" customFormat="1" ht="26.5" customHeight="1" x14ac:dyDescent="0.25">
      <c r="A250" s="77">
        <v>116</v>
      </c>
      <c r="B250" s="105"/>
      <c r="C250" s="105"/>
      <c r="D250" s="106"/>
      <c r="E250" s="106"/>
      <c r="F250" s="107"/>
      <c r="G250" s="114" t="s">
        <v>76</v>
      </c>
      <c r="H250" s="114" t="s">
        <v>76</v>
      </c>
      <c r="I250" s="114" t="s">
        <v>76</v>
      </c>
      <c r="J250" s="114" t="s">
        <v>76</v>
      </c>
      <c r="K250" s="114" t="s">
        <v>9</v>
      </c>
      <c r="L250" s="108" t="s">
        <v>8</v>
      </c>
      <c r="M250" s="108" t="s">
        <v>8</v>
      </c>
      <c r="N250" s="108" t="s">
        <v>8</v>
      </c>
      <c r="O250" s="108" t="s">
        <v>8</v>
      </c>
      <c r="P250" s="225" t="s">
        <v>76</v>
      </c>
      <c r="Q250" s="244" t="s">
        <v>34</v>
      </c>
      <c r="R250" s="259" t="s">
        <v>299</v>
      </c>
      <c r="S250" s="265" t="s">
        <v>300</v>
      </c>
      <c r="T250" s="217">
        <v>0</v>
      </c>
      <c r="U250" s="149" t="s">
        <v>58</v>
      </c>
      <c r="V250" s="149" t="s">
        <v>256</v>
      </c>
      <c r="W250" s="150" t="str">
        <f t="shared" si="144"/>
        <v>&lt; 30 mn</v>
      </c>
      <c r="X250" s="151" t="s">
        <v>31</v>
      </c>
      <c r="Y250" s="229" t="s">
        <v>108</v>
      </c>
      <c r="Z250" s="152">
        <f t="shared" si="116"/>
        <v>0</v>
      </c>
      <c r="AA250" s="152">
        <f t="shared" si="117"/>
        <v>0</v>
      </c>
      <c r="AB250" s="152">
        <f t="shared" si="118"/>
        <v>0</v>
      </c>
      <c r="AC250" s="152">
        <f t="shared" si="119"/>
        <v>0</v>
      </c>
      <c r="AD250" s="152">
        <f t="shared" si="120"/>
        <v>0</v>
      </c>
      <c r="AE250" s="152">
        <f t="shared" si="121"/>
        <v>0</v>
      </c>
      <c r="AF250" s="152">
        <f t="shared" si="122"/>
        <v>0</v>
      </c>
      <c r="AG250" s="152">
        <f t="shared" si="123"/>
        <v>0</v>
      </c>
      <c r="AH250" s="152">
        <f t="shared" si="124"/>
        <v>0</v>
      </c>
      <c r="AI250" s="152">
        <f t="shared" si="125"/>
        <v>0</v>
      </c>
      <c r="AJ250" s="152">
        <f t="shared" si="126"/>
        <v>0</v>
      </c>
      <c r="AK250" s="152">
        <f t="shared" si="127"/>
        <v>0</v>
      </c>
      <c r="AL250" s="263">
        <f t="shared" si="142"/>
        <v>0</v>
      </c>
      <c r="AM250" s="263">
        <f t="shared" si="140"/>
        <v>0</v>
      </c>
      <c r="AN250" s="263">
        <f t="shared" si="143"/>
        <v>0</v>
      </c>
      <c r="AO250" s="251">
        <f t="shared" si="141"/>
        <v>0</v>
      </c>
      <c r="AP250" s="153">
        <f t="shared" si="129"/>
        <v>0</v>
      </c>
      <c r="AQ250" s="153" t="str">
        <f t="shared" si="130"/>
        <v>0</v>
      </c>
      <c r="AR250" s="153" t="str">
        <f t="shared" si="137"/>
        <v>0</v>
      </c>
      <c r="AS250" s="153" t="str">
        <f t="shared" si="138"/>
        <v>0</v>
      </c>
      <c r="AT250" s="247">
        <f t="shared" si="131"/>
        <v>1</v>
      </c>
      <c r="AU250" s="247" t="str">
        <f t="shared" si="132"/>
        <v>Faible</v>
      </c>
      <c r="AV250" s="346" t="str">
        <f t="shared" si="133"/>
        <v>NON</v>
      </c>
      <c r="AW250" s="234" t="str">
        <f>IF(CB250&lt;100,"RISQUE MINIME","RISQUE NON FAIBLE")</f>
        <v>RISQUE MINIME</v>
      </c>
      <c r="AX250" s="231" t="str">
        <f>IF(AO250=0,"NON","OUI")</f>
        <v>NON</v>
      </c>
      <c r="AY250" s="351"/>
      <c r="AZ250" s="352" t="s">
        <v>310</v>
      </c>
      <c r="BA250" s="237" t="str">
        <f>IF(AP250=0,"NON","OUI")</f>
        <v>NON</v>
      </c>
      <c r="BB250" s="351"/>
      <c r="BC250" s="351"/>
      <c r="BD250" s="352" t="s">
        <v>310</v>
      </c>
      <c r="BE250" s="237" t="str">
        <f>IF((AQ250+AR250)=3,"YEUX / INGESTION",IF(AQ250="2","YEUX",IF(AR250="1","INGESTION","NON")))</f>
        <v>NON</v>
      </c>
      <c r="BF250" s="351"/>
      <c r="BG250" s="354" t="s">
        <v>310</v>
      </c>
      <c r="BH250" s="154">
        <f>IF(ISNA(VLOOKUP(L250,CMRCLP,4,FALSE)),0,VLOOKUP(L250,CMRCLP,4))</f>
        <v>0</v>
      </c>
      <c r="BI250" s="154">
        <f>IF(ISNA(VLOOKUP(M250,CMRCLP,4,FALSE)),0,VLOOKUP(M250,CMRCLP,4))</f>
        <v>0</v>
      </c>
      <c r="BJ250" s="154">
        <f>IF(ISNA(VLOOKUP(N250,CMRCLP,4,FALSE)),0,VLOOKUP(N250,CMRCLP,4))</f>
        <v>0</v>
      </c>
      <c r="BK250" s="154">
        <f>IF(ISNA(VLOOKUP(O250,CMRCLP,4,FALSE)),0,VLOOKUP(O250,CMRCLP,4))</f>
        <v>0</v>
      </c>
      <c r="BL250" s="154">
        <f>IF(ISNA(VLOOKUP(L250,DANGERCLP,2,FALSE)),1,VLOOKUP(L250,DANGERCLP,2,FALSE))</f>
        <v>1</v>
      </c>
      <c r="BM250" s="154">
        <f>IF(ISNA(VLOOKUP(M250,DANGERCLP,2,FALSE)),1,VLOOKUP(M250,DANGERCLP,2,FALSE))</f>
        <v>1</v>
      </c>
      <c r="BN250" s="154">
        <f>IF(ISNA(VLOOKUP(N250,DANGERCLP,2,FALSE)),1,VLOOKUP(N250,DANGERCLP,2,FALSE))</f>
        <v>1</v>
      </c>
      <c r="BO250" s="154">
        <f>IF(ISNA(VLOOKUP(O250,DANGERCLP,2,FALSE)),1,VLOOKUP(O250,DANGERCLP,2,FALSE))</f>
        <v>1</v>
      </c>
      <c r="BP250" s="154">
        <f>IF(ISNA(VLOOKUP(P250,VLEPON,2)),1,VLOOKUP(P250,VLEPON,2))</f>
        <v>1</v>
      </c>
      <c r="BQ250" s="155">
        <f>T250/MAXA($T$8:$T$463)</f>
        <v>0</v>
      </c>
      <c r="BR250" s="156">
        <f t="shared" si="145"/>
        <v>11</v>
      </c>
      <c r="BS250" s="156">
        <f t="shared" si="146"/>
        <v>11</v>
      </c>
      <c r="BT250" s="157">
        <f t="shared" si="147"/>
        <v>1</v>
      </c>
      <c r="BU250" s="255">
        <f t="shared" si="128"/>
        <v>1</v>
      </c>
      <c r="BV250" s="252">
        <f>IF(ISNA(VLOOKUP((CONCATENATE(U250,V250)),Fréquencess,3,FALSE)),0,VLOOKUP((CONCATENATE(U250,V250)),Fréquencess,3,FALSE))</f>
        <v>1</v>
      </c>
      <c r="BW250" s="247">
        <f t="shared" si="148"/>
        <v>1</v>
      </c>
      <c r="BX250" s="247">
        <f t="shared" si="134"/>
        <v>1</v>
      </c>
      <c r="BY250" s="247">
        <f>IF(ISNA(VLOOKUP(Q250,score_volatilité,2,FALSE)),0,VLOOKUP(Q250,score_volatilité,2,FALSE))</f>
        <v>1</v>
      </c>
      <c r="BZ250" s="247">
        <f>IF(ISNA(VLOOKUP(X250,score_procédé,2,FALSE)),0,VLOOKUP(X250,score_procédé,2,FALSE))</f>
        <v>0.5</v>
      </c>
      <c r="CA250" s="247">
        <f>IF(ISNA(VLOOKUP(Y250,score_protection,2,FALSE)),0,VLOOKUP(Y250,score_protection,2,FALSE))</f>
        <v>1</v>
      </c>
      <c r="CB250" s="252">
        <f t="shared" si="135"/>
        <v>0.5</v>
      </c>
      <c r="CC250" s="154">
        <f>IF(ISNA(VLOOKUP(L250,DANGERARRETE,10,FALSE)),0,VLOOKUP(L250,DANGERARRETE,10,FALSE))</f>
        <v>0</v>
      </c>
      <c r="CD250" s="154">
        <f>IF(ISNA(VLOOKUP(M250,DANGERARRETE,10,FALSE)),0,VLOOKUP(M250,DANGERARRETE,10,FALSE))</f>
        <v>0</v>
      </c>
      <c r="CE250" s="154">
        <f>IF(ISNA(VLOOKUP(N250,DANGERARRETE,10,FALSE)),0,VLOOKUP(N250,DANGERARRETE,10,FALSE))</f>
        <v>0</v>
      </c>
      <c r="CF250" s="154">
        <f>IF(ISNA(VLOOKUP(O250,DANGERARRETE,10,FALSE)),0,VLOOKUP(O250,DANGERARRETE,10,FALSE))</f>
        <v>0</v>
      </c>
      <c r="CG250" s="154">
        <f t="shared" si="136"/>
        <v>0</v>
      </c>
      <c r="CH250" s="296" t="str">
        <f t="shared" si="139"/>
        <v>NON</v>
      </c>
    </row>
    <row r="251" spans="1:86" s="108" customFormat="1" ht="26.5" customHeight="1" x14ac:dyDescent="0.25">
      <c r="A251" s="77">
        <v>116</v>
      </c>
      <c r="B251" s="105"/>
      <c r="C251" s="105"/>
      <c r="D251" s="106"/>
      <c r="E251" s="106"/>
      <c r="F251" s="107"/>
      <c r="G251" s="114" t="s">
        <v>76</v>
      </c>
      <c r="H251" s="114" t="s">
        <v>76</v>
      </c>
      <c r="I251" s="114" t="s">
        <v>76</v>
      </c>
      <c r="J251" s="114" t="s">
        <v>76</v>
      </c>
      <c r="K251" s="114" t="s">
        <v>9</v>
      </c>
      <c r="L251" s="108" t="s">
        <v>8</v>
      </c>
      <c r="M251" s="108" t="s">
        <v>8</v>
      </c>
      <c r="N251" s="108" t="s">
        <v>8</v>
      </c>
      <c r="O251" s="108" t="s">
        <v>8</v>
      </c>
      <c r="P251" s="225" t="s">
        <v>76</v>
      </c>
      <c r="Q251" s="244" t="s">
        <v>34</v>
      </c>
      <c r="R251" s="259" t="s">
        <v>299</v>
      </c>
      <c r="S251" s="265" t="s">
        <v>300</v>
      </c>
      <c r="T251" s="217">
        <v>0</v>
      </c>
      <c r="U251" s="149" t="s">
        <v>58</v>
      </c>
      <c r="V251" s="149" t="s">
        <v>256</v>
      </c>
      <c r="W251" s="150" t="str">
        <f t="shared" si="144"/>
        <v>&lt; 30 mn</v>
      </c>
      <c r="X251" s="151" t="s">
        <v>31</v>
      </c>
      <c r="Y251" s="229" t="s">
        <v>108</v>
      </c>
      <c r="Z251" s="152">
        <f t="shared" si="116"/>
        <v>0</v>
      </c>
      <c r="AA251" s="152">
        <f t="shared" si="117"/>
        <v>0</v>
      </c>
      <c r="AB251" s="152">
        <f t="shared" si="118"/>
        <v>0</v>
      </c>
      <c r="AC251" s="152">
        <f t="shared" si="119"/>
        <v>0</v>
      </c>
      <c r="AD251" s="152">
        <f t="shared" si="120"/>
        <v>0</v>
      </c>
      <c r="AE251" s="152">
        <f t="shared" si="121"/>
        <v>0</v>
      </c>
      <c r="AF251" s="152">
        <f t="shared" si="122"/>
        <v>0</v>
      </c>
      <c r="AG251" s="152">
        <f t="shared" si="123"/>
        <v>0</v>
      </c>
      <c r="AH251" s="152">
        <f t="shared" si="124"/>
        <v>0</v>
      </c>
      <c r="AI251" s="152">
        <f t="shared" si="125"/>
        <v>0</v>
      </c>
      <c r="AJ251" s="152">
        <f t="shared" si="126"/>
        <v>0</v>
      </c>
      <c r="AK251" s="152">
        <f t="shared" si="127"/>
        <v>0</v>
      </c>
      <c r="AL251" s="263">
        <f t="shared" si="142"/>
        <v>0</v>
      </c>
      <c r="AM251" s="263">
        <f t="shared" si="140"/>
        <v>0</v>
      </c>
      <c r="AN251" s="263">
        <f t="shared" si="143"/>
        <v>0</v>
      </c>
      <c r="AO251" s="251">
        <f t="shared" si="141"/>
        <v>0</v>
      </c>
      <c r="AP251" s="153">
        <f t="shared" si="129"/>
        <v>0</v>
      </c>
      <c r="AQ251" s="153" t="str">
        <f t="shared" si="130"/>
        <v>0</v>
      </c>
      <c r="AR251" s="153" t="str">
        <f t="shared" si="137"/>
        <v>0</v>
      </c>
      <c r="AS251" s="153" t="str">
        <f t="shared" si="138"/>
        <v>0</v>
      </c>
      <c r="AT251" s="247">
        <f t="shared" si="131"/>
        <v>1</v>
      </c>
      <c r="AU251" s="247" t="str">
        <f t="shared" si="132"/>
        <v>Faible</v>
      </c>
      <c r="AV251" s="346" t="str">
        <f t="shared" si="133"/>
        <v>NON</v>
      </c>
      <c r="AW251" s="234" t="str">
        <f>IF(CB251&lt;100,"RISQUE MINIME","RISQUE NON FAIBLE")</f>
        <v>RISQUE MINIME</v>
      </c>
      <c r="AX251" s="231" t="str">
        <f>IF(AO251=0,"NON","OUI")</f>
        <v>NON</v>
      </c>
      <c r="AY251" s="351"/>
      <c r="AZ251" s="352" t="s">
        <v>310</v>
      </c>
      <c r="BA251" s="237" t="str">
        <f>IF(AP251=0,"NON","OUI")</f>
        <v>NON</v>
      </c>
      <c r="BB251" s="351"/>
      <c r="BC251" s="351"/>
      <c r="BD251" s="352" t="s">
        <v>310</v>
      </c>
      <c r="BE251" s="237" t="str">
        <f>IF((AQ251+AR251)=3,"YEUX / INGESTION",IF(AQ251="2","YEUX",IF(AR251="1","INGESTION","NON")))</f>
        <v>NON</v>
      </c>
      <c r="BF251" s="351"/>
      <c r="BG251" s="354" t="s">
        <v>310</v>
      </c>
      <c r="BH251" s="154">
        <f>IF(ISNA(VLOOKUP(L251,CMRCLP,4,FALSE)),0,VLOOKUP(L251,CMRCLP,4))</f>
        <v>0</v>
      </c>
      <c r="BI251" s="154">
        <f>IF(ISNA(VLOOKUP(M251,CMRCLP,4,FALSE)),0,VLOOKUP(M251,CMRCLP,4))</f>
        <v>0</v>
      </c>
      <c r="BJ251" s="154">
        <f>IF(ISNA(VLOOKUP(N251,CMRCLP,4,FALSE)),0,VLOOKUP(N251,CMRCLP,4))</f>
        <v>0</v>
      </c>
      <c r="BK251" s="154">
        <f>IF(ISNA(VLOOKUP(O251,CMRCLP,4,FALSE)),0,VLOOKUP(O251,CMRCLP,4))</f>
        <v>0</v>
      </c>
      <c r="BL251" s="154">
        <f>IF(ISNA(VLOOKUP(L251,DANGERCLP,2,FALSE)),1,VLOOKUP(L251,DANGERCLP,2,FALSE))</f>
        <v>1</v>
      </c>
      <c r="BM251" s="154">
        <f>IF(ISNA(VLOOKUP(M251,DANGERCLP,2,FALSE)),1,VLOOKUP(M251,DANGERCLP,2,FALSE))</f>
        <v>1</v>
      </c>
      <c r="BN251" s="154">
        <f>IF(ISNA(VLOOKUP(N251,DANGERCLP,2,FALSE)),1,VLOOKUP(N251,DANGERCLP,2,FALSE))</f>
        <v>1</v>
      </c>
      <c r="BO251" s="154">
        <f>IF(ISNA(VLOOKUP(O251,DANGERCLP,2,FALSE)),1,VLOOKUP(O251,DANGERCLP,2,FALSE))</f>
        <v>1</v>
      </c>
      <c r="BP251" s="154">
        <f>IF(ISNA(VLOOKUP(P251,VLEPON,2)),1,VLOOKUP(P251,VLEPON,2))</f>
        <v>1</v>
      </c>
      <c r="BQ251" s="155">
        <f>T251/MAXA($T$8:$T$463)</f>
        <v>0</v>
      </c>
      <c r="BR251" s="156">
        <f t="shared" si="145"/>
        <v>11</v>
      </c>
      <c r="BS251" s="156">
        <f t="shared" si="146"/>
        <v>11</v>
      </c>
      <c r="BT251" s="157">
        <f t="shared" si="147"/>
        <v>1</v>
      </c>
      <c r="BU251" s="255">
        <f t="shared" si="128"/>
        <v>1</v>
      </c>
      <c r="BV251" s="252">
        <f>IF(ISNA(VLOOKUP((CONCATENATE(U251,V251)),Fréquencess,3,FALSE)),0,VLOOKUP((CONCATENATE(U251,V251)),Fréquencess,3,FALSE))</f>
        <v>1</v>
      </c>
      <c r="BW251" s="247">
        <f t="shared" si="148"/>
        <v>1</v>
      </c>
      <c r="BX251" s="247">
        <f t="shared" si="134"/>
        <v>1</v>
      </c>
      <c r="BY251" s="247">
        <f>IF(ISNA(VLOOKUP(Q251,score_volatilité,2,FALSE)),0,VLOOKUP(Q251,score_volatilité,2,FALSE))</f>
        <v>1</v>
      </c>
      <c r="BZ251" s="247">
        <f>IF(ISNA(VLOOKUP(X251,score_procédé,2,FALSE)),0,VLOOKUP(X251,score_procédé,2,FALSE))</f>
        <v>0.5</v>
      </c>
      <c r="CA251" s="247">
        <f>IF(ISNA(VLOOKUP(Y251,score_protection,2,FALSE)),0,VLOOKUP(Y251,score_protection,2,FALSE))</f>
        <v>1</v>
      </c>
      <c r="CB251" s="252">
        <f t="shared" si="135"/>
        <v>0.5</v>
      </c>
      <c r="CC251" s="154">
        <f>IF(ISNA(VLOOKUP(L251,DANGERARRETE,10,FALSE)),0,VLOOKUP(L251,DANGERARRETE,10,FALSE))</f>
        <v>0</v>
      </c>
      <c r="CD251" s="154">
        <f>IF(ISNA(VLOOKUP(M251,DANGERARRETE,10,FALSE)),0,VLOOKUP(M251,DANGERARRETE,10,FALSE))</f>
        <v>0</v>
      </c>
      <c r="CE251" s="154">
        <f>IF(ISNA(VLOOKUP(N251,DANGERARRETE,10,FALSE)),0,VLOOKUP(N251,DANGERARRETE,10,FALSE))</f>
        <v>0</v>
      </c>
      <c r="CF251" s="154">
        <f>IF(ISNA(VLOOKUP(O251,DANGERARRETE,10,FALSE)),0,VLOOKUP(O251,DANGERARRETE,10,FALSE))</f>
        <v>0</v>
      </c>
      <c r="CG251" s="154">
        <f t="shared" si="136"/>
        <v>0</v>
      </c>
      <c r="CH251" s="296" t="str">
        <f t="shared" si="139"/>
        <v>NON</v>
      </c>
    </row>
    <row r="252" spans="1:86" s="108" customFormat="1" ht="26.5" customHeight="1" x14ac:dyDescent="0.25">
      <c r="A252" s="77">
        <v>116</v>
      </c>
      <c r="B252" s="105"/>
      <c r="C252" s="105"/>
      <c r="D252" s="106"/>
      <c r="E252" s="106"/>
      <c r="F252" s="107"/>
      <c r="G252" s="114" t="s">
        <v>76</v>
      </c>
      <c r="H252" s="114" t="s">
        <v>76</v>
      </c>
      <c r="I252" s="114" t="s">
        <v>76</v>
      </c>
      <c r="J252" s="114" t="s">
        <v>76</v>
      </c>
      <c r="K252" s="114" t="s">
        <v>9</v>
      </c>
      <c r="L252" s="108" t="s">
        <v>8</v>
      </c>
      <c r="M252" s="108" t="s">
        <v>8</v>
      </c>
      <c r="N252" s="108" t="s">
        <v>8</v>
      </c>
      <c r="O252" s="108" t="s">
        <v>8</v>
      </c>
      <c r="P252" s="225" t="s">
        <v>76</v>
      </c>
      <c r="Q252" s="244" t="s">
        <v>34</v>
      </c>
      <c r="R252" s="259" t="s">
        <v>299</v>
      </c>
      <c r="S252" s="265" t="s">
        <v>300</v>
      </c>
      <c r="T252" s="217">
        <v>0</v>
      </c>
      <c r="U252" s="149" t="s">
        <v>58</v>
      </c>
      <c r="V252" s="149" t="s">
        <v>256</v>
      </c>
      <c r="W252" s="150" t="str">
        <f t="shared" si="144"/>
        <v>&lt; 30 mn</v>
      </c>
      <c r="X252" s="151" t="s">
        <v>31</v>
      </c>
      <c r="Y252" s="229" t="s">
        <v>108</v>
      </c>
      <c r="Z252" s="152">
        <f t="shared" si="116"/>
        <v>0</v>
      </c>
      <c r="AA252" s="152">
        <f t="shared" si="117"/>
        <v>0</v>
      </c>
      <c r="AB252" s="152">
        <f t="shared" si="118"/>
        <v>0</v>
      </c>
      <c r="AC252" s="152">
        <f t="shared" si="119"/>
        <v>0</v>
      </c>
      <c r="AD252" s="152">
        <f t="shared" si="120"/>
        <v>0</v>
      </c>
      <c r="AE252" s="152">
        <f t="shared" si="121"/>
        <v>0</v>
      </c>
      <c r="AF252" s="152">
        <f t="shared" si="122"/>
        <v>0</v>
      </c>
      <c r="AG252" s="152">
        <f t="shared" si="123"/>
        <v>0</v>
      </c>
      <c r="AH252" s="152">
        <f t="shared" si="124"/>
        <v>0</v>
      </c>
      <c r="AI252" s="152">
        <f t="shared" si="125"/>
        <v>0</v>
      </c>
      <c r="AJ252" s="152">
        <f t="shared" si="126"/>
        <v>0</v>
      </c>
      <c r="AK252" s="152">
        <f t="shared" si="127"/>
        <v>0</v>
      </c>
      <c r="AL252" s="263">
        <f t="shared" si="142"/>
        <v>0</v>
      </c>
      <c r="AM252" s="263">
        <f t="shared" si="140"/>
        <v>0</v>
      </c>
      <c r="AN252" s="263">
        <f t="shared" si="143"/>
        <v>0</v>
      </c>
      <c r="AO252" s="251">
        <f t="shared" si="141"/>
        <v>0</v>
      </c>
      <c r="AP252" s="153">
        <f t="shared" si="129"/>
        <v>0</v>
      </c>
      <c r="AQ252" s="153" t="str">
        <f t="shared" si="130"/>
        <v>0</v>
      </c>
      <c r="AR252" s="153" t="str">
        <f t="shared" si="137"/>
        <v>0</v>
      </c>
      <c r="AS252" s="153" t="str">
        <f t="shared" si="138"/>
        <v>0</v>
      </c>
      <c r="AT252" s="247">
        <f t="shared" si="131"/>
        <v>1</v>
      </c>
      <c r="AU252" s="247" t="str">
        <f t="shared" si="132"/>
        <v>Faible</v>
      </c>
      <c r="AV252" s="346" t="str">
        <f t="shared" si="133"/>
        <v>NON</v>
      </c>
      <c r="AW252" s="234" t="str">
        <f>IF(CB252&lt;100,"RISQUE MINIME","RISQUE NON FAIBLE")</f>
        <v>RISQUE MINIME</v>
      </c>
      <c r="AX252" s="231" t="str">
        <f>IF(AO252=0,"NON","OUI")</f>
        <v>NON</v>
      </c>
      <c r="AY252" s="351"/>
      <c r="AZ252" s="352" t="s">
        <v>310</v>
      </c>
      <c r="BA252" s="237" t="str">
        <f>IF(AP252=0,"NON","OUI")</f>
        <v>NON</v>
      </c>
      <c r="BB252" s="351"/>
      <c r="BC252" s="351"/>
      <c r="BD252" s="352" t="s">
        <v>310</v>
      </c>
      <c r="BE252" s="237" t="str">
        <f>IF((AQ252+AR252)=3,"YEUX / INGESTION",IF(AQ252="2","YEUX",IF(AR252="1","INGESTION","NON")))</f>
        <v>NON</v>
      </c>
      <c r="BF252" s="351"/>
      <c r="BG252" s="354" t="s">
        <v>310</v>
      </c>
      <c r="BH252" s="154">
        <f>IF(ISNA(VLOOKUP(L252,CMRCLP,4,FALSE)),0,VLOOKUP(L252,CMRCLP,4))</f>
        <v>0</v>
      </c>
      <c r="BI252" s="154">
        <f>IF(ISNA(VLOOKUP(M252,CMRCLP,4,FALSE)),0,VLOOKUP(M252,CMRCLP,4))</f>
        <v>0</v>
      </c>
      <c r="BJ252" s="154">
        <f>IF(ISNA(VLOOKUP(N252,CMRCLP,4,FALSE)),0,VLOOKUP(N252,CMRCLP,4))</f>
        <v>0</v>
      </c>
      <c r="BK252" s="154">
        <f>IF(ISNA(VLOOKUP(O252,CMRCLP,4,FALSE)),0,VLOOKUP(O252,CMRCLP,4))</f>
        <v>0</v>
      </c>
      <c r="BL252" s="154">
        <f>IF(ISNA(VLOOKUP(L252,DANGERCLP,2,FALSE)),1,VLOOKUP(L252,DANGERCLP,2,FALSE))</f>
        <v>1</v>
      </c>
      <c r="BM252" s="154">
        <f>IF(ISNA(VLOOKUP(M252,DANGERCLP,2,FALSE)),1,VLOOKUP(M252,DANGERCLP,2,FALSE))</f>
        <v>1</v>
      </c>
      <c r="BN252" s="154">
        <f>IF(ISNA(VLOOKUP(N252,DANGERCLP,2,FALSE)),1,VLOOKUP(N252,DANGERCLP,2,FALSE))</f>
        <v>1</v>
      </c>
      <c r="BO252" s="154">
        <f>IF(ISNA(VLOOKUP(O252,DANGERCLP,2,FALSE)),1,VLOOKUP(O252,DANGERCLP,2,FALSE))</f>
        <v>1</v>
      </c>
      <c r="BP252" s="154">
        <f>IF(ISNA(VLOOKUP(P252,VLEPON,2)),1,VLOOKUP(P252,VLEPON,2))</f>
        <v>1</v>
      </c>
      <c r="BQ252" s="155">
        <f>T252/MAXA($T$8:$T$463)</f>
        <v>0</v>
      </c>
      <c r="BR252" s="156">
        <f t="shared" si="145"/>
        <v>11</v>
      </c>
      <c r="BS252" s="156">
        <f t="shared" si="146"/>
        <v>11</v>
      </c>
      <c r="BT252" s="157">
        <f t="shared" si="147"/>
        <v>1</v>
      </c>
      <c r="BU252" s="255">
        <f t="shared" si="128"/>
        <v>1</v>
      </c>
      <c r="BV252" s="252">
        <f>IF(ISNA(VLOOKUP((CONCATENATE(U252,V252)),Fréquencess,3,FALSE)),0,VLOOKUP((CONCATENATE(U252,V252)),Fréquencess,3,FALSE))</f>
        <v>1</v>
      </c>
      <c r="BW252" s="247">
        <f t="shared" si="148"/>
        <v>1</v>
      </c>
      <c r="BX252" s="247">
        <f t="shared" si="134"/>
        <v>1</v>
      </c>
      <c r="BY252" s="247">
        <f>IF(ISNA(VLOOKUP(Q252,score_volatilité,2,FALSE)),0,VLOOKUP(Q252,score_volatilité,2,FALSE))</f>
        <v>1</v>
      </c>
      <c r="BZ252" s="247">
        <f>IF(ISNA(VLOOKUP(X252,score_procédé,2,FALSE)),0,VLOOKUP(X252,score_procédé,2,FALSE))</f>
        <v>0.5</v>
      </c>
      <c r="CA252" s="247">
        <f>IF(ISNA(VLOOKUP(Y252,score_protection,2,FALSE)),0,VLOOKUP(Y252,score_protection,2,FALSE))</f>
        <v>1</v>
      </c>
      <c r="CB252" s="252">
        <f t="shared" si="135"/>
        <v>0.5</v>
      </c>
      <c r="CC252" s="154">
        <f>IF(ISNA(VLOOKUP(L252,DANGERARRETE,10,FALSE)),0,VLOOKUP(L252,DANGERARRETE,10,FALSE))</f>
        <v>0</v>
      </c>
      <c r="CD252" s="154">
        <f>IF(ISNA(VLOOKUP(M252,DANGERARRETE,10,FALSE)),0,VLOOKUP(M252,DANGERARRETE,10,FALSE))</f>
        <v>0</v>
      </c>
      <c r="CE252" s="154">
        <f>IF(ISNA(VLOOKUP(N252,DANGERARRETE,10,FALSE)),0,VLOOKUP(N252,DANGERARRETE,10,FALSE))</f>
        <v>0</v>
      </c>
      <c r="CF252" s="154">
        <f>IF(ISNA(VLOOKUP(O252,DANGERARRETE,10,FALSE)),0,VLOOKUP(O252,DANGERARRETE,10,FALSE))</f>
        <v>0</v>
      </c>
      <c r="CG252" s="154">
        <f t="shared" si="136"/>
        <v>0</v>
      </c>
      <c r="CH252" s="296" t="str">
        <f t="shared" si="139"/>
        <v>NON</v>
      </c>
    </row>
    <row r="253" spans="1:86" s="108" customFormat="1" ht="26.5" customHeight="1" x14ac:dyDescent="0.25">
      <c r="A253" s="77">
        <v>116</v>
      </c>
      <c r="B253" s="105"/>
      <c r="C253" s="105"/>
      <c r="D253" s="106"/>
      <c r="E253" s="106"/>
      <c r="F253" s="107"/>
      <c r="G253" s="114" t="s">
        <v>76</v>
      </c>
      <c r="H253" s="114" t="s">
        <v>76</v>
      </c>
      <c r="I253" s="114" t="s">
        <v>76</v>
      </c>
      <c r="J253" s="114" t="s">
        <v>76</v>
      </c>
      <c r="K253" s="114" t="s">
        <v>9</v>
      </c>
      <c r="L253" s="108" t="s">
        <v>8</v>
      </c>
      <c r="M253" s="108" t="s">
        <v>8</v>
      </c>
      <c r="N253" s="108" t="s">
        <v>8</v>
      </c>
      <c r="O253" s="108" t="s">
        <v>8</v>
      </c>
      <c r="P253" s="225" t="s">
        <v>76</v>
      </c>
      <c r="Q253" s="244" t="s">
        <v>34</v>
      </c>
      <c r="R253" s="259" t="s">
        <v>299</v>
      </c>
      <c r="S253" s="265" t="s">
        <v>300</v>
      </c>
      <c r="T253" s="217">
        <v>0</v>
      </c>
      <c r="U253" s="149" t="s">
        <v>58</v>
      </c>
      <c r="V253" s="149" t="s">
        <v>256</v>
      </c>
      <c r="W253" s="150" t="str">
        <f t="shared" si="144"/>
        <v>&lt; 30 mn</v>
      </c>
      <c r="X253" s="151" t="s">
        <v>31</v>
      </c>
      <c r="Y253" s="229" t="s">
        <v>108</v>
      </c>
      <c r="Z253" s="152">
        <f t="shared" si="116"/>
        <v>0</v>
      </c>
      <c r="AA253" s="152">
        <f t="shared" si="117"/>
        <v>0</v>
      </c>
      <c r="AB253" s="152">
        <f t="shared" si="118"/>
        <v>0</v>
      </c>
      <c r="AC253" s="152">
        <f t="shared" si="119"/>
        <v>0</v>
      </c>
      <c r="AD253" s="152">
        <f t="shared" si="120"/>
        <v>0</v>
      </c>
      <c r="AE253" s="152">
        <f t="shared" si="121"/>
        <v>0</v>
      </c>
      <c r="AF253" s="152">
        <f t="shared" si="122"/>
        <v>0</v>
      </c>
      <c r="AG253" s="152">
        <f t="shared" si="123"/>
        <v>0</v>
      </c>
      <c r="AH253" s="152">
        <f t="shared" si="124"/>
        <v>0</v>
      </c>
      <c r="AI253" s="152">
        <f t="shared" si="125"/>
        <v>0</v>
      </c>
      <c r="AJ253" s="152">
        <f t="shared" si="126"/>
        <v>0</v>
      </c>
      <c r="AK253" s="152">
        <f t="shared" si="127"/>
        <v>0</v>
      </c>
      <c r="AL253" s="263">
        <f t="shared" si="142"/>
        <v>0</v>
      </c>
      <c r="AM253" s="263">
        <f t="shared" si="140"/>
        <v>0</v>
      </c>
      <c r="AN253" s="263">
        <f t="shared" si="143"/>
        <v>0</v>
      </c>
      <c r="AO253" s="251">
        <f t="shared" si="141"/>
        <v>0</v>
      </c>
      <c r="AP253" s="153">
        <f t="shared" si="129"/>
        <v>0</v>
      </c>
      <c r="AQ253" s="153" t="str">
        <f t="shared" si="130"/>
        <v>0</v>
      </c>
      <c r="AR253" s="153" t="str">
        <f t="shared" si="137"/>
        <v>0</v>
      </c>
      <c r="AS253" s="153" t="str">
        <f t="shared" si="138"/>
        <v>0</v>
      </c>
      <c r="AT253" s="247">
        <f t="shared" si="131"/>
        <v>1</v>
      </c>
      <c r="AU253" s="247" t="str">
        <f t="shared" si="132"/>
        <v>Faible</v>
      </c>
      <c r="AV253" s="346" t="str">
        <f t="shared" si="133"/>
        <v>NON</v>
      </c>
      <c r="AW253" s="234" t="str">
        <f>IF(CB253&lt;100,"RISQUE MINIME","RISQUE NON FAIBLE")</f>
        <v>RISQUE MINIME</v>
      </c>
      <c r="AX253" s="231" t="str">
        <f>IF(AO253=0,"NON","OUI")</f>
        <v>NON</v>
      </c>
      <c r="AY253" s="351"/>
      <c r="AZ253" s="352" t="s">
        <v>310</v>
      </c>
      <c r="BA253" s="237" t="str">
        <f>IF(AP253=0,"NON","OUI")</f>
        <v>NON</v>
      </c>
      <c r="BB253" s="351"/>
      <c r="BC253" s="351"/>
      <c r="BD253" s="352" t="s">
        <v>310</v>
      </c>
      <c r="BE253" s="237" t="str">
        <f>IF((AQ253+AR253)=3,"YEUX / INGESTION",IF(AQ253="2","YEUX",IF(AR253="1","INGESTION","NON")))</f>
        <v>NON</v>
      </c>
      <c r="BF253" s="351"/>
      <c r="BG253" s="354" t="s">
        <v>310</v>
      </c>
      <c r="BH253" s="154">
        <f>IF(ISNA(VLOOKUP(L253,CMRCLP,4,FALSE)),0,VLOOKUP(L253,CMRCLP,4))</f>
        <v>0</v>
      </c>
      <c r="BI253" s="154">
        <f>IF(ISNA(VLOOKUP(M253,CMRCLP,4,FALSE)),0,VLOOKUP(M253,CMRCLP,4))</f>
        <v>0</v>
      </c>
      <c r="BJ253" s="154">
        <f>IF(ISNA(VLOOKUP(N253,CMRCLP,4,FALSE)),0,VLOOKUP(N253,CMRCLP,4))</f>
        <v>0</v>
      </c>
      <c r="BK253" s="154">
        <f>IF(ISNA(VLOOKUP(O253,CMRCLP,4,FALSE)),0,VLOOKUP(O253,CMRCLP,4))</f>
        <v>0</v>
      </c>
      <c r="BL253" s="154">
        <f>IF(ISNA(VLOOKUP(L253,DANGERCLP,2,FALSE)),1,VLOOKUP(L253,DANGERCLP,2,FALSE))</f>
        <v>1</v>
      </c>
      <c r="BM253" s="154">
        <f>IF(ISNA(VLOOKUP(M253,DANGERCLP,2,FALSE)),1,VLOOKUP(M253,DANGERCLP,2,FALSE))</f>
        <v>1</v>
      </c>
      <c r="BN253" s="154">
        <f>IF(ISNA(VLOOKUP(N253,DANGERCLP,2,FALSE)),1,VLOOKUP(N253,DANGERCLP,2,FALSE))</f>
        <v>1</v>
      </c>
      <c r="BO253" s="154">
        <f>IF(ISNA(VLOOKUP(O253,DANGERCLP,2,FALSE)),1,VLOOKUP(O253,DANGERCLP,2,FALSE))</f>
        <v>1</v>
      </c>
      <c r="BP253" s="154">
        <f>IF(ISNA(VLOOKUP(P253,VLEPON,2)),1,VLOOKUP(P253,VLEPON,2))</f>
        <v>1</v>
      </c>
      <c r="BQ253" s="155">
        <f>T253/MAXA($T$8:$T$463)</f>
        <v>0</v>
      </c>
      <c r="BR253" s="156">
        <f t="shared" si="145"/>
        <v>11</v>
      </c>
      <c r="BS253" s="156">
        <f t="shared" si="146"/>
        <v>11</v>
      </c>
      <c r="BT253" s="157">
        <f t="shared" si="147"/>
        <v>1</v>
      </c>
      <c r="BU253" s="255">
        <f t="shared" si="128"/>
        <v>1</v>
      </c>
      <c r="BV253" s="252">
        <f>IF(ISNA(VLOOKUP((CONCATENATE(U253,V253)),Fréquencess,3,FALSE)),0,VLOOKUP((CONCATENATE(U253,V253)),Fréquencess,3,FALSE))</f>
        <v>1</v>
      </c>
      <c r="BW253" s="247">
        <f t="shared" si="148"/>
        <v>1</v>
      </c>
      <c r="BX253" s="247">
        <f t="shared" si="134"/>
        <v>1</v>
      </c>
      <c r="BY253" s="247">
        <f>IF(ISNA(VLOOKUP(Q253,score_volatilité,2,FALSE)),0,VLOOKUP(Q253,score_volatilité,2,FALSE))</f>
        <v>1</v>
      </c>
      <c r="BZ253" s="247">
        <f>IF(ISNA(VLOOKUP(X253,score_procédé,2,FALSE)),0,VLOOKUP(X253,score_procédé,2,FALSE))</f>
        <v>0.5</v>
      </c>
      <c r="CA253" s="247">
        <f>IF(ISNA(VLOOKUP(Y253,score_protection,2,FALSE)),0,VLOOKUP(Y253,score_protection,2,FALSE))</f>
        <v>1</v>
      </c>
      <c r="CB253" s="252">
        <f t="shared" si="135"/>
        <v>0.5</v>
      </c>
      <c r="CC253" s="154">
        <f>IF(ISNA(VLOOKUP(L253,DANGERARRETE,10,FALSE)),0,VLOOKUP(L253,DANGERARRETE,10,FALSE))</f>
        <v>0</v>
      </c>
      <c r="CD253" s="154">
        <f>IF(ISNA(VLOOKUP(M253,DANGERARRETE,10,FALSE)),0,VLOOKUP(M253,DANGERARRETE,10,FALSE))</f>
        <v>0</v>
      </c>
      <c r="CE253" s="154">
        <f>IF(ISNA(VLOOKUP(N253,DANGERARRETE,10,FALSE)),0,VLOOKUP(N253,DANGERARRETE,10,FALSE))</f>
        <v>0</v>
      </c>
      <c r="CF253" s="154">
        <f>IF(ISNA(VLOOKUP(O253,DANGERARRETE,10,FALSE)),0,VLOOKUP(O253,DANGERARRETE,10,FALSE))</f>
        <v>0</v>
      </c>
      <c r="CG253" s="154">
        <f t="shared" si="136"/>
        <v>0</v>
      </c>
      <c r="CH253" s="296" t="str">
        <f t="shared" si="139"/>
        <v>NON</v>
      </c>
    </row>
    <row r="254" spans="1:86" s="108" customFormat="1" ht="26.5" customHeight="1" x14ac:dyDescent="0.25">
      <c r="A254" s="77">
        <v>116</v>
      </c>
      <c r="B254" s="105"/>
      <c r="C254" s="105"/>
      <c r="D254" s="106"/>
      <c r="E254" s="106"/>
      <c r="F254" s="107"/>
      <c r="G254" s="114" t="s">
        <v>76</v>
      </c>
      <c r="H254" s="114" t="s">
        <v>76</v>
      </c>
      <c r="I254" s="114" t="s">
        <v>76</v>
      </c>
      <c r="J254" s="114" t="s">
        <v>76</v>
      </c>
      <c r="K254" s="114" t="s">
        <v>9</v>
      </c>
      <c r="L254" s="108" t="s">
        <v>8</v>
      </c>
      <c r="M254" s="108" t="s">
        <v>8</v>
      </c>
      <c r="N254" s="108" t="s">
        <v>8</v>
      </c>
      <c r="O254" s="108" t="s">
        <v>8</v>
      </c>
      <c r="P254" s="225" t="s">
        <v>76</v>
      </c>
      <c r="Q254" s="244" t="s">
        <v>34</v>
      </c>
      <c r="R254" s="259" t="s">
        <v>299</v>
      </c>
      <c r="S254" s="265" t="s">
        <v>300</v>
      </c>
      <c r="T254" s="217">
        <v>0</v>
      </c>
      <c r="U254" s="149" t="s">
        <v>58</v>
      </c>
      <c r="V254" s="149" t="s">
        <v>256</v>
      </c>
      <c r="W254" s="150" t="str">
        <f t="shared" si="144"/>
        <v>&lt; 30 mn</v>
      </c>
      <c r="X254" s="151" t="s">
        <v>31</v>
      </c>
      <c r="Y254" s="229" t="s">
        <v>108</v>
      </c>
      <c r="Z254" s="152">
        <f t="shared" si="116"/>
        <v>0</v>
      </c>
      <c r="AA254" s="152">
        <f t="shared" si="117"/>
        <v>0</v>
      </c>
      <c r="AB254" s="152">
        <f t="shared" si="118"/>
        <v>0</v>
      </c>
      <c r="AC254" s="152">
        <f t="shared" si="119"/>
        <v>0</v>
      </c>
      <c r="AD254" s="152">
        <f t="shared" si="120"/>
        <v>0</v>
      </c>
      <c r="AE254" s="152">
        <f t="shared" si="121"/>
        <v>0</v>
      </c>
      <c r="AF254" s="152">
        <f t="shared" si="122"/>
        <v>0</v>
      </c>
      <c r="AG254" s="152">
        <f t="shared" si="123"/>
        <v>0</v>
      </c>
      <c r="AH254" s="152">
        <f t="shared" si="124"/>
        <v>0</v>
      </c>
      <c r="AI254" s="152">
        <f t="shared" si="125"/>
        <v>0</v>
      </c>
      <c r="AJ254" s="152">
        <f t="shared" si="126"/>
        <v>0</v>
      </c>
      <c r="AK254" s="152">
        <f t="shared" si="127"/>
        <v>0</v>
      </c>
      <c r="AL254" s="263">
        <f t="shared" si="142"/>
        <v>0</v>
      </c>
      <c r="AM254" s="263">
        <f t="shared" si="140"/>
        <v>0</v>
      </c>
      <c r="AN254" s="263">
        <f t="shared" si="143"/>
        <v>0</v>
      </c>
      <c r="AO254" s="251">
        <f t="shared" si="141"/>
        <v>0</v>
      </c>
      <c r="AP254" s="153">
        <f t="shared" si="129"/>
        <v>0</v>
      </c>
      <c r="AQ254" s="153" t="str">
        <f t="shared" si="130"/>
        <v>0</v>
      </c>
      <c r="AR254" s="153" t="str">
        <f t="shared" si="137"/>
        <v>0</v>
      </c>
      <c r="AS254" s="153" t="str">
        <f t="shared" si="138"/>
        <v>0</v>
      </c>
      <c r="AT254" s="247">
        <f t="shared" si="131"/>
        <v>1</v>
      </c>
      <c r="AU254" s="247" t="str">
        <f t="shared" si="132"/>
        <v>Faible</v>
      </c>
      <c r="AV254" s="346" t="str">
        <f t="shared" si="133"/>
        <v>NON</v>
      </c>
      <c r="AW254" s="234" t="str">
        <f>IF(CB254&lt;100,"RISQUE MINIME","RISQUE NON FAIBLE")</f>
        <v>RISQUE MINIME</v>
      </c>
      <c r="AX254" s="231" t="str">
        <f>IF(AO254=0,"NON","OUI")</f>
        <v>NON</v>
      </c>
      <c r="AY254" s="351"/>
      <c r="AZ254" s="352" t="s">
        <v>310</v>
      </c>
      <c r="BA254" s="237" t="str">
        <f>IF(AP254=0,"NON","OUI")</f>
        <v>NON</v>
      </c>
      <c r="BB254" s="351"/>
      <c r="BC254" s="351"/>
      <c r="BD254" s="352" t="s">
        <v>310</v>
      </c>
      <c r="BE254" s="237" t="str">
        <f>IF((AQ254+AR254)=3,"YEUX / INGESTION",IF(AQ254="2","YEUX",IF(AR254="1","INGESTION","NON")))</f>
        <v>NON</v>
      </c>
      <c r="BF254" s="351"/>
      <c r="BG254" s="354" t="s">
        <v>310</v>
      </c>
      <c r="BH254" s="154">
        <f>IF(ISNA(VLOOKUP(L254,CMRCLP,4,FALSE)),0,VLOOKUP(L254,CMRCLP,4))</f>
        <v>0</v>
      </c>
      <c r="BI254" s="154">
        <f>IF(ISNA(VLOOKUP(M254,CMRCLP,4,FALSE)),0,VLOOKUP(M254,CMRCLP,4))</f>
        <v>0</v>
      </c>
      <c r="BJ254" s="154">
        <f>IF(ISNA(VLOOKUP(N254,CMRCLP,4,FALSE)),0,VLOOKUP(N254,CMRCLP,4))</f>
        <v>0</v>
      </c>
      <c r="BK254" s="154">
        <f>IF(ISNA(VLOOKUP(O254,CMRCLP,4,FALSE)),0,VLOOKUP(O254,CMRCLP,4))</f>
        <v>0</v>
      </c>
      <c r="BL254" s="154">
        <f>IF(ISNA(VLOOKUP(L254,DANGERCLP,2,FALSE)),1,VLOOKUP(L254,DANGERCLP,2,FALSE))</f>
        <v>1</v>
      </c>
      <c r="BM254" s="154">
        <f>IF(ISNA(VLOOKUP(M254,DANGERCLP,2,FALSE)),1,VLOOKUP(M254,DANGERCLP,2,FALSE))</f>
        <v>1</v>
      </c>
      <c r="BN254" s="154">
        <f>IF(ISNA(VLOOKUP(N254,DANGERCLP,2,FALSE)),1,VLOOKUP(N254,DANGERCLP,2,FALSE))</f>
        <v>1</v>
      </c>
      <c r="BO254" s="154">
        <f>IF(ISNA(VLOOKUP(O254,DANGERCLP,2,FALSE)),1,VLOOKUP(O254,DANGERCLP,2,FALSE))</f>
        <v>1</v>
      </c>
      <c r="BP254" s="154">
        <f>IF(ISNA(VLOOKUP(P254,VLEPON,2)),1,VLOOKUP(P254,VLEPON,2))</f>
        <v>1</v>
      </c>
      <c r="BQ254" s="155">
        <f>T254/MAXA($T$8:$T$463)</f>
        <v>0</v>
      </c>
      <c r="BR254" s="156">
        <f t="shared" si="145"/>
        <v>11</v>
      </c>
      <c r="BS254" s="156">
        <f t="shared" si="146"/>
        <v>11</v>
      </c>
      <c r="BT254" s="157">
        <f t="shared" si="147"/>
        <v>1</v>
      </c>
      <c r="BU254" s="255">
        <f t="shared" si="128"/>
        <v>1</v>
      </c>
      <c r="BV254" s="252">
        <f>IF(ISNA(VLOOKUP((CONCATENATE(U254,V254)),Fréquencess,3,FALSE)),0,VLOOKUP((CONCATENATE(U254,V254)),Fréquencess,3,FALSE))</f>
        <v>1</v>
      </c>
      <c r="BW254" s="247">
        <f t="shared" si="148"/>
        <v>1</v>
      </c>
      <c r="BX254" s="247">
        <f t="shared" si="134"/>
        <v>1</v>
      </c>
      <c r="BY254" s="247">
        <f>IF(ISNA(VLOOKUP(Q254,score_volatilité,2,FALSE)),0,VLOOKUP(Q254,score_volatilité,2,FALSE))</f>
        <v>1</v>
      </c>
      <c r="BZ254" s="247">
        <f>IF(ISNA(VLOOKUP(X254,score_procédé,2,FALSE)),0,VLOOKUP(X254,score_procédé,2,FALSE))</f>
        <v>0.5</v>
      </c>
      <c r="CA254" s="247">
        <f>IF(ISNA(VLOOKUP(Y254,score_protection,2,FALSE)),0,VLOOKUP(Y254,score_protection,2,FALSE))</f>
        <v>1</v>
      </c>
      <c r="CB254" s="252">
        <f t="shared" si="135"/>
        <v>0.5</v>
      </c>
      <c r="CC254" s="154">
        <f>IF(ISNA(VLOOKUP(L254,DANGERARRETE,10,FALSE)),0,VLOOKUP(L254,DANGERARRETE,10,FALSE))</f>
        <v>0</v>
      </c>
      <c r="CD254" s="154">
        <f>IF(ISNA(VLOOKUP(M254,DANGERARRETE,10,FALSE)),0,VLOOKUP(M254,DANGERARRETE,10,FALSE))</f>
        <v>0</v>
      </c>
      <c r="CE254" s="154">
        <f>IF(ISNA(VLOOKUP(N254,DANGERARRETE,10,FALSE)),0,VLOOKUP(N254,DANGERARRETE,10,FALSE))</f>
        <v>0</v>
      </c>
      <c r="CF254" s="154">
        <f>IF(ISNA(VLOOKUP(O254,DANGERARRETE,10,FALSE)),0,VLOOKUP(O254,DANGERARRETE,10,FALSE))</f>
        <v>0</v>
      </c>
      <c r="CG254" s="154">
        <f t="shared" si="136"/>
        <v>0</v>
      </c>
      <c r="CH254" s="296" t="str">
        <f t="shared" si="139"/>
        <v>NON</v>
      </c>
    </row>
    <row r="255" spans="1:86" s="108" customFormat="1" ht="26.5" customHeight="1" x14ac:dyDescent="0.25">
      <c r="A255" s="77">
        <v>116</v>
      </c>
      <c r="B255" s="105"/>
      <c r="C255" s="105"/>
      <c r="D255" s="106"/>
      <c r="E255" s="106"/>
      <c r="F255" s="107"/>
      <c r="G255" s="114" t="s">
        <v>76</v>
      </c>
      <c r="H255" s="114" t="s">
        <v>76</v>
      </c>
      <c r="I255" s="114" t="s">
        <v>76</v>
      </c>
      <c r="J255" s="114" t="s">
        <v>76</v>
      </c>
      <c r="K255" s="114" t="s">
        <v>9</v>
      </c>
      <c r="L255" s="108" t="s">
        <v>8</v>
      </c>
      <c r="M255" s="108" t="s">
        <v>8</v>
      </c>
      <c r="N255" s="108" t="s">
        <v>8</v>
      </c>
      <c r="O255" s="108" t="s">
        <v>8</v>
      </c>
      <c r="P255" s="225" t="s">
        <v>76</v>
      </c>
      <c r="Q255" s="244" t="s">
        <v>34</v>
      </c>
      <c r="R255" s="259" t="s">
        <v>299</v>
      </c>
      <c r="S255" s="265" t="s">
        <v>300</v>
      </c>
      <c r="T255" s="217">
        <v>0</v>
      </c>
      <c r="U255" s="149" t="s">
        <v>58</v>
      </c>
      <c r="V255" s="149" t="s">
        <v>256</v>
      </c>
      <c r="W255" s="150" t="str">
        <f t="shared" si="144"/>
        <v>&lt; 30 mn</v>
      </c>
      <c r="X255" s="151" t="s">
        <v>31</v>
      </c>
      <c r="Y255" s="229" t="s">
        <v>108</v>
      </c>
      <c r="Z255" s="152">
        <f t="shared" si="116"/>
        <v>0</v>
      </c>
      <c r="AA255" s="152">
        <f t="shared" si="117"/>
        <v>0</v>
      </c>
      <c r="AB255" s="152">
        <f t="shared" si="118"/>
        <v>0</v>
      </c>
      <c r="AC255" s="152">
        <f t="shared" si="119"/>
        <v>0</v>
      </c>
      <c r="AD255" s="152">
        <f t="shared" si="120"/>
        <v>0</v>
      </c>
      <c r="AE255" s="152">
        <f t="shared" si="121"/>
        <v>0</v>
      </c>
      <c r="AF255" s="152">
        <f t="shared" si="122"/>
        <v>0</v>
      </c>
      <c r="AG255" s="152">
        <f t="shared" si="123"/>
        <v>0</v>
      </c>
      <c r="AH255" s="152">
        <f t="shared" si="124"/>
        <v>0</v>
      </c>
      <c r="AI255" s="152">
        <f t="shared" si="125"/>
        <v>0</v>
      </c>
      <c r="AJ255" s="152">
        <f t="shared" si="126"/>
        <v>0</v>
      </c>
      <c r="AK255" s="152">
        <f t="shared" si="127"/>
        <v>0</v>
      </c>
      <c r="AL255" s="263">
        <f t="shared" si="142"/>
        <v>0</v>
      </c>
      <c r="AM255" s="263">
        <f t="shared" si="140"/>
        <v>0</v>
      </c>
      <c r="AN255" s="263">
        <f t="shared" si="143"/>
        <v>0</v>
      </c>
      <c r="AO255" s="251">
        <f t="shared" si="141"/>
        <v>0</v>
      </c>
      <c r="AP255" s="153">
        <f t="shared" si="129"/>
        <v>0</v>
      </c>
      <c r="AQ255" s="153" t="str">
        <f t="shared" si="130"/>
        <v>0</v>
      </c>
      <c r="AR255" s="153" t="str">
        <f t="shared" si="137"/>
        <v>0</v>
      </c>
      <c r="AS255" s="153" t="str">
        <f t="shared" si="138"/>
        <v>0</v>
      </c>
      <c r="AT255" s="247">
        <f t="shared" si="131"/>
        <v>1</v>
      </c>
      <c r="AU255" s="247" t="str">
        <f t="shared" si="132"/>
        <v>Faible</v>
      </c>
      <c r="AV255" s="346" t="str">
        <f t="shared" si="133"/>
        <v>NON</v>
      </c>
      <c r="AW255" s="234" t="str">
        <f>IF(CB255&lt;100,"RISQUE MINIME","RISQUE NON FAIBLE")</f>
        <v>RISQUE MINIME</v>
      </c>
      <c r="AX255" s="231" t="str">
        <f>IF(AO255=0,"NON","OUI")</f>
        <v>NON</v>
      </c>
      <c r="AY255" s="351"/>
      <c r="AZ255" s="352" t="s">
        <v>310</v>
      </c>
      <c r="BA255" s="237" t="str">
        <f>IF(AP255=0,"NON","OUI")</f>
        <v>NON</v>
      </c>
      <c r="BB255" s="351"/>
      <c r="BC255" s="351"/>
      <c r="BD255" s="352" t="s">
        <v>310</v>
      </c>
      <c r="BE255" s="237" t="str">
        <f>IF((AQ255+AR255)=3,"YEUX / INGESTION",IF(AQ255="2","YEUX",IF(AR255="1","INGESTION","NON")))</f>
        <v>NON</v>
      </c>
      <c r="BF255" s="351"/>
      <c r="BG255" s="354" t="s">
        <v>310</v>
      </c>
      <c r="BH255" s="154">
        <f>IF(ISNA(VLOOKUP(L255,CMRCLP,4,FALSE)),0,VLOOKUP(L255,CMRCLP,4))</f>
        <v>0</v>
      </c>
      <c r="BI255" s="154">
        <f>IF(ISNA(VLOOKUP(M255,CMRCLP,4,FALSE)),0,VLOOKUP(M255,CMRCLP,4))</f>
        <v>0</v>
      </c>
      <c r="BJ255" s="154">
        <f>IF(ISNA(VLOOKUP(N255,CMRCLP,4,FALSE)),0,VLOOKUP(N255,CMRCLP,4))</f>
        <v>0</v>
      </c>
      <c r="BK255" s="154">
        <f>IF(ISNA(VLOOKUP(O255,CMRCLP,4,FALSE)),0,VLOOKUP(O255,CMRCLP,4))</f>
        <v>0</v>
      </c>
      <c r="BL255" s="154">
        <f>IF(ISNA(VLOOKUP(L255,DANGERCLP,2,FALSE)),1,VLOOKUP(L255,DANGERCLP,2,FALSE))</f>
        <v>1</v>
      </c>
      <c r="BM255" s="154">
        <f>IF(ISNA(VLOOKUP(M255,DANGERCLP,2,FALSE)),1,VLOOKUP(M255,DANGERCLP,2,FALSE))</f>
        <v>1</v>
      </c>
      <c r="BN255" s="154">
        <f>IF(ISNA(VLOOKUP(N255,DANGERCLP,2,FALSE)),1,VLOOKUP(N255,DANGERCLP,2,FALSE))</f>
        <v>1</v>
      </c>
      <c r="BO255" s="154">
        <f>IF(ISNA(VLOOKUP(O255,DANGERCLP,2,FALSE)),1,VLOOKUP(O255,DANGERCLP,2,FALSE))</f>
        <v>1</v>
      </c>
      <c r="BP255" s="154">
        <f>IF(ISNA(VLOOKUP(P255,VLEPON,2)),1,VLOOKUP(P255,VLEPON,2))</f>
        <v>1</v>
      </c>
      <c r="BQ255" s="155">
        <f>T255/MAXA($T$8:$T$463)</f>
        <v>0</v>
      </c>
      <c r="BR255" s="156">
        <f t="shared" si="145"/>
        <v>11</v>
      </c>
      <c r="BS255" s="156">
        <f t="shared" si="146"/>
        <v>11</v>
      </c>
      <c r="BT255" s="157">
        <f t="shared" si="147"/>
        <v>1</v>
      </c>
      <c r="BU255" s="255">
        <f t="shared" si="128"/>
        <v>1</v>
      </c>
      <c r="BV255" s="252">
        <f>IF(ISNA(VLOOKUP((CONCATENATE(U255,V255)),Fréquencess,3,FALSE)),0,VLOOKUP((CONCATENATE(U255,V255)),Fréquencess,3,FALSE))</f>
        <v>1</v>
      </c>
      <c r="BW255" s="247">
        <f t="shared" si="148"/>
        <v>1</v>
      </c>
      <c r="BX255" s="247">
        <f t="shared" si="134"/>
        <v>1</v>
      </c>
      <c r="BY255" s="247">
        <f>IF(ISNA(VLOOKUP(Q255,score_volatilité,2,FALSE)),0,VLOOKUP(Q255,score_volatilité,2,FALSE))</f>
        <v>1</v>
      </c>
      <c r="BZ255" s="247">
        <f>IF(ISNA(VLOOKUP(X255,score_procédé,2,FALSE)),0,VLOOKUP(X255,score_procédé,2,FALSE))</f>
        <v>0.5</v>
      </c>
      <c r="CA255" s="247">
        <f>IF(ISNA(VLOOKUP(Y255,score_protection,2,FALSE)),0,VLOOKUP(Y255,score_protection,2,FALSE))</f>
        <v>1</v>
      </c>
      <c r="CB255" s="252">
        <f t="shared" si="135"/>
        <v>0.5</v>
      </c>
      <c r="CC255" s="154">
        <f>IF(ISNA(VLOOKUP(L255,DANGERARRETE,10,FALSE)),0,VLOOKUP(L255,DANGERARRETE,10,FALSE))</f>
        <v>0</v>
      </c>
      <c r="CD255" s="154">
        <f>IF(ISNA(VLOOKUP(M255,DANGERARRETE,10,FALSE)),0,VLOOKUP(M255,DANGERARRETE,10,FALSE))</f>
        <v>0</v>
      </c>
      <c r="CE255" s="154">
        <f>IF(ISNA(VLOOKUP(N255,DANGERARRETE,10,FALSE)),0,VLOOKUP(N255,DANGERARRETE,10,FALSE))</f>
        <v>0</v>
      </c>
      <c r="CF255" s="154">
        <f>IF(ISNA(VLOOKUP(O255,DANGERARRETE,10,FALSE)),0,VLOOKUP(O255,DANGERARRETE,10,FALSE))</f>
        <v>0</v>
      </c>
      <c r="CG255" s="154">
        <f t="shared" si="136"/>
        <v>0</v>
      </c>
      <c r="CH255" s="296" t="str">
        <f t="shared" si="139"/>
        <v>NON</v>
      </c>
    </row>
    <row r="256" spans="1:86" s="108" customFormat="1" ht="26.5" customHeight="1" x14ac:dyDescent="0.25">
      <c r="A256" s="77">
        <v>116</v>
      </c>
      <c r="B256" s="105"/>
      <c r="C256" s="105"/>
      <c r="D256" s="106"/>
      <c r="E256" s="106"/>
      <c r="F256" s="107"/>
      <c r="G256" s="114" t="s">
        <v>76</v>
      </c>
      <c r="H256" s="114" t="s">
        <v>76</v>
      </c>
      <c r="I256" s="114" t="s">
        <v>76</v>
      </c>
      <c r="J256" s="114" t="s">
        <v>76</v>
      </c>
      <c r="K256" s="114" t="s">
        <v>9</v>
      </c>
      <c r="L256" s="108" t="s">
        <v>8</v>
      </c>
      <c r="M256" s="108" t="s">
        <v>8</v>
      </c>
      <c r="N256" s="108" t="s">
        <v>8</v>
      </c>
      <c r="O256" s="108" t="s">
        <v>8</v>
      </c>
      <c r="P256" s="225" t="s">
        <v>76</v>
      </c>
      <c r="Q256" s="244" t="s">
        <v>34</v>
      </c>
      <c r="R256" s="259" t="s">
        <v>299</v>
      </c>
      <c r="S256" s="265" t="s">
        <v>300</v>
      </c>
      <c r="T256" s="217">
        <v>0</v>
      </c>
      <c r="U256" s="149" t="s">
        <v>58</v>
      </c>
      <c r="V256" s="149" t="s">
        <v>256</v>
      </c>
      <c r="W256" s="150" t="str">
        <f t="shared" si="144"/>
        <v>&lt; 30 mn</v>
      </c>
      <c r="X256" s="151" t="s">
        <v>31</v>
      </c>
      <c r="Y256" s="229" t="s">
        <v>108</v>
      </c>
      <c r="Z256" s="152">
        <f t="shared" si="116"/>
        <v>0</v>
      </c>
      <c r="AA256" s="152">
        <f t="shared" si="117"/>
        <v>0</v>
      </c>
      <c r="AB256" s="152">
        <f t="shared" si="118"/>
        <v>0</v>
      </c>
      <c r="AC256" s="152">
        <f t="shared" si="119"/>
        <v>0</v>
      </c>
      <c r="AD256" s="152">
        <f t="shared" si="120"/>
        <v>0</v>
      </c>
      <c r="AE256" s="152">
        <f t="shared" si="121"/>
        <v>0</v>
      </c>
      <c r="AF256" s="152">
        <f t="shared" si="122"/>
        <v>0</v>
      </c>
      <c r="AG256" s="152">
        <f t="shared" si="123"/>
        <v>0</v>
      </c>
      <c r="AH256" s="152">
        <f t="shared" si="124"/>
        <v>0</v>
      </c>
      <c r="AI256" s="152">
        <f t="shared" si="125"/>
        <v>0</v>
      </c>
      <c r="AJ256" s="152">
        <f t="shared" si="126"/>
        <v>0</v>
      </c>
      <c r="AK256" s="152">
        <f t="shared" si="127"/>
        <v>0</v>
      </c>
      <c r="AL256" s="263">
        <f t="shared" si="142"/>
        <v>0</v>
      </c>
      <c r="AM256" s="263">
        <f t="shared" si="140"/>
        <v>0</v>
      </c>
      <c r="AN256" s="263">
        <f t="shared" si="143"/>
        <v>0</v>
      </c>
      <c r="AO256" s="251">
        <f t="shared" si="141"/>
        <v>0</v>
      </c>
      <c r="AP256" s="153">
        <f t="shared" si="129"/>
        <v>0</v>
      </c>
      <c r="AQ256" s="153" t="str">
        <f t="shared" si="130"/>
        <v>0</v>
      </c>
      <c r="AR256" s="153" t="str">
        <f t="shared" si="137"/>
        <v>0</v>
      </c>
      <c r="AS256" s="153" t="str">
        <f t="shared" si="138"/>
        <v>0</v>
      </c>
      <c r="AT256" s="247">
        <f t="shared" si="131"/>
        <v>1</v>
      </c>
      <c r="AU256" s="247" t="str">
        <f t="shared" si="132"/>
        <v>Faible</v>
      </c>
      <c r="AV256" s="346" t="str">
        <f t="shared" si="133"/>
        <v>NON</v>
      </c>
      <c r="AW256" s="234" t="str">
        <f>IF(CB256&lt;100,"RISQUE MINIME","RISQUE NON FAIBLE")</f>
        <v>RISQUE MINIME</v>
      </c>
      <c r="AX256" s="231" t="str">
        <f>IF(AO256=0,"NON","OUI")</f>
        <v>NON</v>
      </c>
      <c r="AY256" s="351"/>
      <c r="AZ256" s="352" t="s">
        <v>310</v>
      </c>
      <c r="BA256" s="237" t="str">
        <f>IF(AP256=0,"NON","OUI")</f>
        <v>NON</v>
      </c>
      <c r="BB256" s="351"/>
      <c r="BC256" s="351"/>
      <c r="BD256" s="352" t="s">
        <v>310</v>
      </c>
      <c r="BE256" s="237" t="str">
        <f>IF((AQ256+AR256)=3,"YEUX / INGESTION",IF(AQ256="2","YEUX",IF(AR256="1","INGESTION","NON")))</f>
        <v>NON</v>
      </c>
      <c r="BF256" s="351"/>
      <c r="BG256" s="354" t="s">
        <v>310</v>
      </c>
      <c r="BH256" s="154">
        <f>IF(ISNA(VLOOKUP(L256,CMRCLP,4,FALSE)),0,VLOOKUP(L256,CMRCLP,4))</f>
        <v>0</v>
      </c>
      <c r="BI256" s="154">
        <f>IF(ISNA(VLOOKUP(M256,CMRCLP,4,FALSE)),0,VLOOKUP(M256,CMRCLP,4))</f>
        <v>0</v>
      </c>
      <c r="BJ256" s="154">
        <f>IF(ISNA(VLOOKUP(N256,CMRCLP,4,FALSE)),0,VLOOKUP(N256,CMRCLP,4))</f>
        <v>0</v>
      </c>
      <c r="BK256" s="154">
        <f>IF(ISNA(VLOOKUP(O256,CMRCLP,4,FALSE)),0,VLOOKUP(O256,CMRCLP,4))</f>
        <v>0</v>
      </c>
      <c r="BL256" s="154">
        <f>IF(ISNA(VLOOKUP(L256,DANGERCLP,2,FALSE)),1,VLOOKUP(L256,DANGERCLP,2,FALSE))</f>
        <v>1</v>
      </c>
      <c r="BM256" s="154">
        <f>IF(ISNA(VLOOKUP(M256,DANGERCLP,2,FALSE)),1,VLOOKUP(M256,DANGERCLP,2,FALSE))</f>
        <v>1</v>
      </c>
      <c r="BN256" s="154">
        <f>IF(ISNA(VLOOKUP(N256,DANGERCLP,2,FALSE)),1,VLOOKUP(N256,DANGERCLP,2,FALSE))</f>
        <v>1</v>
      </c>
      <c r="BO256" s="154">
        <f>IF(ISNA(VLOOKUP(O256,DANGERCLP,2,FALSE)),1,VLOOKUP(O256,DANGERCLP,2,FALSE))</f>
        <v>1</v>
      </c>
      <c r="BP256" s="154">
        <f>IF(ISNA(VLOOKUP(P256,VLEPON,2)),1,VLOOKUP(P256,VLEPON,2))</f>
        <v>1</v>
      </c>
      <c r="BQ256" s="155">
        <f>T256/MAXA($T$8:$T$463)</f>
        <v>0</v>
      </c>
      <c r="BR256" s="156">
        <f t="shared" si="145"/>
        <v>11</v>
      </c>
      <c r="BS256" s="156">
        <f t="shared" si="146"/>
        <v>11</v>
      </c>
      <c r="BT256" s="157">
        <f t="shared" si="147"/>
        <v>1</v>
      </c>
      <c r="BU256" s="255">
        <f t="shared" si="128"/>
        <v>1</v>
      </c>
      <c r="BV256" s="252">
        <f>IF(ISNA(VLOOKUP((CONCATENATE(U256,V256)),Fréquencess,3,FALSE)),0,VLOOKUP((CONCATENATE(U256,V256)),Fréquencess,3,FALSE))</f>
        <v>1</v>
      </c>
      <c r="BW256" s="247">
        <f t="shared" si="148"/>
        <v>1</v>
      </c>
      <c r="BX256" s="247">
        <f t="shared" si="134"/>
        <v>1</v>
      </c>
      <c r="BY256" s="247">
        <f>IF(ISNA(VLOOKUP(Q256,score_volatilité,2,FALSE)),0,VLOOKUP(Q256,score_volatilité,2,FALSE))</f>
        <v>1</v>
      </c>
      <c r="BZ256" s="247">
        <f>IF(ISNA(VLOOKUP(X256,score_procédé,2,FALSE)),0,VLOOKUP(X256,score_procédé,2,FALSE))</f>
        <v>0.5</v>
      </c>
      <c r="CA256" s="247">
        <f>IF(ISNA(VLOOKUP(Y256,score_protection,2,FALSE)),0,VLOOKUP(Y256,score_protection,2,FALSE))</f>
        <v>1</v>
      </c>
      <c r="CB256" s="252">
        <f t="shared" si="135"/>
        <v>0.5</v>
      </c>
      <c r="CC256" s="154">
        <f>IF(ISNA(VLOOKUP(L256,DANGERARRETE,10,FALSE)),0,VLOOKUP(L256,DANGERARRETE,10,FALSE))</f>
        <v>0</v>
      </c>
      <c r="CD256" s="154">
        <f>IF(ISNA(VLOOKUP(M256,DANGERARRETE,10,FALSE)),0,VLOOKUP(M256,DANGERARRETE,10,FALSE))</f>
        <v>0</v>
      </c>
      <c r="CE256" s="154">
        <f>IF(ISNA(VLOOKUP(N256,DANGERARRETE,10,FALSE)),0,VLOOKUP(N256,DANGERARRETE,10,FALSE))</f>
        <v>0</v>
      </c>
      <c r="CF256" s="154">
        <f>IF(ISNA(VLOOKUP(O256,DANGERARRETE,10,FALSE)),0,VLOOKUP(O256,DANGERARRETE,10,FALSE))</f>
        <v>0</v>
      </c>
      <c r="CG256" s="154">
        <f t="shared" si="136"/>
        <v>0</v>
      </c>
      <c r="CH256" s="296" t="str">
        <f t="shared" si="139"/>
        <v>NON</v>
      </c>
    </row>
    <row r="257" spans="1:86" s="108" customFormat="1" ht="26.5" customHeight="1" x14ac:dyDescent="0.25">
      <c r="A257" s="77">
        <v>116</v>
      </c>
      <c r="B257" s="105"/>
      <c r="C257" s="105"/>
      <c r="D257" s="106"/>
      <c r="E257" s="106"/>
      <c r="F257" s="107"/>
      <c r="G257" s="114" t="s">
        <v>76</v>
      </c>
      <c r="H257" s="114" t="s">
        <v>76</v>
      </c>
      <c r="I257" s="114" t="s">
        <v>76</v>
      </c>
      <c r="J257" s="114" t="s">
        <v>76</v>
      </c>
      <c r="K257" s="114" t="s">
        <v>9</v>
      </c>
      <c r="L257" s="108" t="s">
        <v>8</v>
      </c>
      <c r="M257" s="108" t="s">
        <v>8</v>
      </c>
      <c r="N257" s="108" t="s">
        <v>8</v>
      </c>
      <c r="O257" s="108" t="s">
        <v>8</v>
      </c>
      <c r="P257" s="225" t="s">
        <v>76</v>
      </c>
      <c r="Q257" s="244" t="s">
        <v>34</v>
      </c>
      <c r="R257" s="259" t="s">
        <v>299</v>
      </c>
      <c r="S257" s="265" t="s">
        <v>300</v>
      </c>
      <c r="T257" s="217">
        <v>0</v>
      </c>
      <c r="U257" s="149" t="s">
        <v>58</v>
      </c>
      <c r="V257" s="149" t="s">
        <v>256</v>
      </c>
      <c r="W257" s="150" t="str">
        <f t="shared" si="144"/>
        <v>&lt; 30 mn</v>
      </c>
      <c r="X257" s="151" t="s">
        <v>31</v>
      </c>
      <c r="Y257" s="229" t="s">
        <v>108</v>
      </c>
      <c r="Z257" s="152">
        <f t="shared" si="116"/>
        <v>0</v>
      </c>
      <c r="AA257" s="152">
        <f t="shared" si="117"/>
        <v>0</v>
      </c>
      <c r="AB257" s="152">
        <f t="shared" si="118"/>
        <v>0</v>
      </c>
      <c r="AC257" s="152">
        <f t="shared" si="119"/>
        <v>0</v>
      </c>
      <c r="AD257" s="152">
        <f t="shared" si="120"/>
        <v>0</v>
      </c>
      <c r="AE257" s="152">
        <f t="shared" si="121"/>
        <v>0</v>
      </c>
      <c r="AF257" s="152">
        <f t="shared" si="122"/>
        <v>0</v>
      </c>
      <c r="AG257" s="152">
        <f t="shared" si="123"/>
        <v>0</v>
      </c>
      <c r="AH257" s="152">
        <f t="shared" si="124"/>
        <v>0</v>
      </c>
      <c r="AI257" s="152">
        <f t="shared" si="125"/>
        <v>0</v>
      </c>
      <c r="AJ257" s="152">
        <f t="shared" si="126"/>
        <v>0</v>
      </c>
      <c r="AK257" s="152">
        <f t="shared" si="127"/>
        <v>0</v>
      </c>
      <c r="AL257" s="263">
        <f t="shared" si="142"/>
        <v>0</v>
      </c>
      <c r="AM257" s="263">
        <f t="shared" si="140"/>
        <v>0</v>
      </c>
      <c r="AN257" s="263">
        <f t="shared" si="143"/>
        <v>0</v>
      </c>
      <c r="AO257" s="251">
        <f t="shared" si="141"/>
        <v>0</v>
      </c>
      <c r="AP257" s="153">
        <f t="shared" si="129"/>
        <v>0</v>
      </c>
      <c r="AQ257" s="153" t="str">
        <f t="shared" si="130"/>
        <v>0</v>
      </c>
      <c r="AR257" s="153" t="str">
        <f t="shared" si="137"/>
        <v>0</v>
      </c>
      <c r="AS257" s="153" t="str">
        <f t="shared" si="138"/>
        <v>0</v>
      </c>
      <c r="AT257" s="247">
        <f t="shared" si="131"/>
        <v>1</v>
      </c>
      <c r="AU257" s="247" t="str">
        <f t="shared" si="132"/>
        <v>Faible</v>
      </c>
      <c r="AV257" s="346" t="str">
        <f t="shared" si="133"/>
        <v>NON</v>
      </c>
      <c r="AW257" s="234" t="str">
        <f>IF(CB257&lt;100,"RISQUE MINIME","RISQUE NON FAIBLE")</f>
        <v>RISQUE MINIME</v>
      </c>
      <c r="AX257" s="231" t="str">
        <f>IF(AO257=0,"NON","OUI")</f>
        <v>NON</v>
      </c>
      <c r="AY257" s="351"/>
      <c r="AZ257" s="352" t="s">
        <v>310</v>
      </c>
      <c r="BA257" s="237" t="str">
        <f>IF(AP257=0,"NON","OUI")</f>
        <v>NON</v>
      </c>
      <c r="BB257" s="351"/>
      <c r="BC257" s="351"/>
      <c r="BD257" s="352" t="s">
        <v>310</v>
      </c>
      <c r="BE257" s="237" t="str">
        <f>IF((AQ257+AR257)=3,"YEUX / INGESTION",IF(AQ257="2","YEUX",IF(AR257="1","INGESTION","NON")))</f>
        <v>NON</v>
      </c>
      <c r="BF257" s="351"/>
      <c r="BG257" s="354" t="s">
        <v>310</v>
      </c>
      <c r="BH257" s="154">
        <f>IF(ISNA(VLOOKUP(L257,CMRCLP,4,FALSE)),0,VLOOKUP(L257,CMRCLP,4))</f>
        <v>0</v>
      </c>
      <c r="BI257" s="154">
        <f>IF(ISNA(VLOOKUP(M257,CMRCLP,4,FALSE)),0,VLOOKUP(M257,CMRCLP,4))</f>
        <v>0</v>
      </c>
      <c r="BJ257" s="154">
        <f>IF(ISNA(VLOOKUP(N257,CMRCLP,4,FALSE)),0,VLOOKUP(N257,CMRCLP,4))</f>
        <v>0</v>
      </c>
      <c r="BK257" s="154">
        <f>IF(ISNA(VLOOKUP(O257,CMRCLP,4,FALSE)),0,VLOOKUP(O257,CMRCLP,4))</f>
        <v>0</v>
      </c>
      <c r="BL257" s="154">
        <f>IF(ISNA(VLOOKUP(L257,DANGERCLP,2,FALSE)),1,VLOOKUP(L257,DANGERCLP,2,FALSE))</f>
        <v>1</v>
      </c>
      <c r="BM257" s="154">
        <f>IF(ISNA(VLOOKUP(M257,DANGERCLP,2,FALSE)),1,VLOOKUP(M257,DANGERCLP,2,FALSE))</f>
        <v>1</v>
      </c>
      <c r="BN257" s="154">
        <f>IF(ISNA(VLOOKUP(N257,DANGERCLP,2,FALSE)),1,VLOOKUP(N257,DANGERCLP,2,FALSE))</f>
        <v>1</v>
      </c>
      <c r="BO257" s="154">
        <f>IF(ISNA(VLOOKUP(O257,DANGERCLP,2,FALSE)),1,VLOOKUP(O257,DANGERCLP,2,FALSE))</f>
        <v>1</v>
      </c>
      <c r="BP257" s="154">
        <f>IF(ISNA(VLOOKUP(P257,VLEPON,2)),1,VLOOKUP(P257,VLEPON,2))</f>
        <v>1</v>
      </c>
      <c r="BQ257" s="155">
        <f>T257/MAXA($T$8:$T$463)</f>
        <v>0</v>
      </c>
      <c r="BR257" s="156">
        <f t="shared" si="145"/>
        <v>11</v>
      </c>
      <c r="BS257" s="156">
        <f t="shared" si="146"/>
        <v>11</v>
      </c>
      <c r="BT257" s="157">
        <f t="shared" si="147"/>
        <v>1</v>
      </c>
      <c r="BU257" s="255">
        <f t="shared" si="128"/>
        <v>1</v>
      </c>
      <c r="BV257" s="252">
        <f>IF(ISNA(VLOOKUP((CONCATENATE(U257,V257)),Fréquencess,3,FALSE)),0,VLOOKUP((CONCATENATE(U257,V257)),Fréquencess,3,FALSE))</f>
        <v>1</v>
      </c>
      <c r="BW257" s="247">
        <f t="shared" si="148"/>
        <v>1</v>
      </c>
      <c r="BX257" s="247">
        <f t="shared" si="134"/>
        <v>1</v>
      </c>
      <c r="BY257" s="247">
        <f>IF(ISNA(VLOOKUP(Q257,score_volatilité,2,FALSE)),0,VLOOKUP(Q257,score_volatilité,2,FALSE))</f>
        <v>1</v>
      </c>
      <c r="BZ257" s="247">
        <f>IF(ISNA(VLOOKUP(X257,score_procédé,2,FALSE)),0,VLOOKUP(X257,score_procédé,2,FALSE))</f>
        <v>0.5</v>
      </c>
      <c r="CA257" s="247">
        <f>IF(ISNA(VLOOKUP(Y257,score_protection,2,FALSE)),0,VLOOKUP(Y257,score_protection,2,FALSE))</f>
        <v>1</v>
      </c>
      <c r="CB257" s="252">
        <f t="shared" si="135"/>
        <v>0.5</v>
      </c>
      <c r="CC257" s="154">
        <f>IF(ISNA(VLOOKUP(L257,DANGERARRETE,10,FALSE)),0,VLOOKUP(L257,DANGERARRETE,10,FALSE))</f>
        <v>0</v>
      </c>
      <c r="CD257" s="154">
        <f>IF(ISNA(VLOOKUP(M257,DANGERARRETE,10,FALSE)),0,VLOOKUP(M257,DANGERARRETE,10,FALSE))</f>
        <v>0</v>
      </c>
      <c r="CE257" s="154">
        <f>IF(ISNA(VLOOKUP(N257,DANGERARRETE,10,FALSE)),0,VLOOKUP(N257,DANGERARRETE,10,FALSE))</f>
        <v>0</v>
      </c>
      <c r="CF257" s="154">
        <f>IF(ISNA(VLOOKUP(O257,DANGERARRETE,10,FALSE)),0,VLOOKUP(O257,DANGERARRETE,10,FALSE))</f>
        <v>0</v>
      </c>
      <c r="CG257" s="154">
        <f t="shared" si="136"/>
        <v>0</v>
      </c>
      <c r="CH257" s="296" t="str">
        <f t="shared" si="139"/>
        <v>NON</v>
      </c>
    </row>
    <row r="258" spans="1:86" s="108" customFormat="1" ht="26.5" customHeight="1" x14ac:dyDescent="0.25">
      <c r="A258" s="77">
        <v>116</v>
      </c>
      <c r="B258" s="105"/>
      <c r="C258" s="105"/>
      <c r="D258" s="106"/>
      <c r="E258" s="106"/>
      <c r="F258" s="107"/>
      <c r="G258" s="114" t="s">
        <v>76</v>
      </c>
      <c r="H258" s="114" t="s">
        <v>76</v>
      </c>
      <c r="I258" s="114" t="s">
        <v>76</v>
      </c>
      <c r="J258" s="114" t="s">
        <v>76</v>
      </c>
      <c r="K258" s="114" t="s">
        <v>9</v>
      </c>
      <c r="L258" s="108" t="s">
        <v>8</v>
      </c>
      <c r="M258" s="108" t="s">
        <v>8</v>
      </c>
      <c r="N258" s="108" t="s">
        <v>8</v>
      </c>
      <c r="O258" s="108" t="s">
        <v>8</v>
      </c>
      <c r="P258" s="225" t="s">
        <v>76</v>
      </c>
      <c r="Q258" s="244" t="s">
        <v>34</v>
      </c>
      <c r="R258" s="259" t="s">
        <v>299</v>
      </c>
      <c r="S258" s="265" t="s">
        <v>300</v>
      </c>
      <c r="T258" s="217">
        <v>0</v>
      </c>
      <c r="U258" s="149" t="s">
        <v>58</v>
      </c>
      <c r="V258" s="149" t="s">
        <v>256</v>
      </c>
      <c r="W258" s="150" t="str">
        <f t="shared" si="144"/>
        <v>&lt; 30 mn</v>
      </c>
      <c r="X258" s="151" t="s">
        <v>31</v>
      </c>
      <c r="Y258" s="229" t="s">
        <v>108</v>
      </c>
      <c r="Z258" s="152">
        <f t="shared" si="116"/>
        <v>0</v>
      </c>
      <c r="AA258" s="152">
        <f t="shared" si="117"/>
        <v>0</v>
      </c>
      <c r="AB258" s="152">
        <f t="shared" si="118"/>
        <v>0</v>
      </c>
      <c r="AC258" s="152">
        <f t="shared" si="119"/>
        <v>0</v>
      </c>
      <c r="AD258" s="152">
        <f t="shared" si="120"/>
        <v>0</v>
      </c>
      <c r="AE258" s="152">
        <f t="shared" si="121"/>
        <v>0</v>
      </c>
      <c r="AF258" s="152">
        <f t="shared" si="122"/>
        <v>0</v>
      </c>
      <c r="AG258" s="152">
        <f t="shared" si="123"/>
        <v>0</v>
      </c>
      <c r="AH258" s="152">
        <f t="shared" si="124"/>
        <v>0</v>
      </c>
      <c r="AI258" s="152">
        <f t="shared" si="125"/>
        <v>0</v>
      </c>
      <c r="AJ258" s="152">
        <f t="shared" si="126"/>
        <v>0</v>
      </c>
      <c r="AK258" s="152">
        <f t="shared" si="127"/>
        <v>0</v>
      </c>
      <c r="AL258" s="263">
        <f t="shared" si="142"/>
        <v>0</v>
      </c>
      <c r="AM258" s="263">
        <f t="shared" si="140"/>
        <v>0</v>
      </c>
      <c r="AN258" s="263">
        <f t="shared" si="143"/>
        <v>0</v>
      </c>
      <c r="AO258" s="251">
        <f t="shared" si="141"/>
        <v>0</v>
      </c>
      <c r="AP258" s="153">
        <f t="shared" si="129"/>
        <v>0</v>
      </c>
      <c r="AQ258" s="153" t="str">
        <f t="shared" si="130"/>
        <v>0</v>
      </c>
      <c r="AR258" s="153" t="str">
        <f t="shared" si="137"/>
        <v>0</v>
      </c>
      <c r="AS258" s="153" t="str">
        <f t="shared" si="138"/>
        <v>0</v>
      </c>
      <c r="AT258" s="247">
        <f t="shared" si="131"/>
        <v>1</v>
      </c>
      <c r="AU258" s="247" t="str">
        <f t="shared" si="132"/>
        <v>Faible</v>
      </c>
      <c r="AV258" s="346" t="str">
        <f t="shared" si="133"/>
        <v>NON</v>
      </c>
      <c r="AW258" s="234" t="str">
        <f>IF(CB258&lt;100,"RISQUE MINIME","RISQUE NON FAIBLE")</f>
        <v>RISQUE MINIME</v>
      </c>
      <c r="AX258" s="231" t="str">
        <f>IF(AO258=0,"NON","OUI")</f>
        <v>NON</v>
      </c>
      <c r="AY258" s="351"/>
      <c r="AZ258" s="352" t="s">
        <v>310</v>
      </c>
      <c r="BA258" s="237" t="str">
        <f>IF(AP258=0,"NON","OUI")</f>
        <v>NON</v>
      </c>
      <c r="BB258" s="351"/>
      <c r="BC258" s="351"/>
      <c r="BD258" s="352" t="s">
        <v>310</v>
      </c>
      <c r="BE258" s="237" t="str">
        <f>IF((AQ258+AR258)=3,"YEUX / INGESTION",IF(AQ258="2","YEUX",IF(AR258="1","INGESTION","NON")))</f>
        <v>NON</v>
      </c>
      <c r="BF258" s="351"/>
      <c r="BG258" s="354" t="s">
        <v>310</v>
      </c>
      <c r="BH258" s="154">
        <f>IF(ISNA(VLOOKUP(L258,CMRCLP,4,FALSE)),0,VLOOKUP(L258,CMRCLP,4))</f>
        <v>0</v>
      </c>
      <c r="BI258" s="154">
        <f>IF(ISNA(VLOOKUP(M258,CMRCLP,4,FALSE)),0,VLOOKUP(M258,CMRCLP,4))</f>
        <v>0</v>
      </c>
      <c r="BJ258" s="154">
        <f>IF(ISNA(VLOOKUP(N258,CMRCLP,4,FALSE)),0,VLOOKUP(N258,CMRCLP,4))</f>
        <v>0</v>
      </c>
      <c r="BK258" s="154">
        <f>IF(ISNA(VLOOKUP(O258,CMRCLP,4,FALSE)),0,VLOOKUP(O258,CMRCLP,4))</f>
        <v>0</v>
      </c>
      <c r="BL258" s="154">
        <f>IF(ISNA(VLOOKUP(L258,DANGERCLP,2,FALSE)),1,VLOOKUP(L258,DANGERCLP,2,FALSE))</f>
        <v>1</v>
      </c>
      <c r="BM258" s="154">
        <f>IF(ISNA(VLOOKUP(M258,DANGERCLP,2,FALSE)),1,VLOOKUP(M258,DANGERCLP,2,FALSE))</f>
        <v>1</v>
      </c>
      <c r="BN258" s="154">
        <f>IF(ISNA(VLOOKUP(N258,DANGERCLP,2,FALSE)),1,VLOOKUP(N258,DANGERCLP,2,FALSE))</f>
        <v>1</v>
      </c>
      <c r="BO258" s="154">
        <f>IF(ISNA(VLOOKUP(O258,DANGERCLP,2,FALSE)),1,VLOOKUP(O258,DANGERCLP,2,FALSE))</f>
        <v>1</v>
      </c>
      <c r="BP258" s="154">
        <f>IF(ISNA(VLOOKUP(P258,VLEPON,2)),1,VLOOKUP(P258,VLEPON,2))</f>
        <v>1</v>
      </c>
      <c r="BQ258" s="155">
        <f>T258/MAXA($T$8:$T$463)</f>
        <v>0</v>
      </c>
      <c r="BR258" s="156">
        <f t="shared" si="145"/>
        <v>11</v>
      </c>
      <c r="BS258" s="156">
        <f t="shared" si="146"/>
        <v>11</v>
      </c>
      <c r="BT258" s="157">
        <f t="shared" si="147"/>
        <v>1</v>
      </c>
      <c r="BU258" s="255">
        <f t="shared" si="128"/>
        <v>1</v>
      </c>
      <c r="BV258" s="252">
        <f>IF(ISNA(VLOOKUP((CONCATENATE(U258,V258)),Fréquencess,3,FALSE)),0,VLOOKUP((CONCATENATE(U258,V258)),Fréquencess,3,FALSE))</f>
        <v>1</v>
      </c>
      <c r="BW258" s="247">
        <f t="shared" si="148"/>
        <v>1</v>
      </c>
      <c r="BX258" s="247">
        <f t="shared" si="134"/>
        <v>1</v>
      </c>
      <c r="BY258" s="247">
        <f>IF(ISNA(VLOOKUP(Q258,score_volatilité,2,FALSE)),0,VLOOKUP(Q258,score_volatilité,2,FALSE))</f>
        <v>1</v>
      </c>
      <c r="BZ258" s="247">
        <f>IF(ISNA(VLOOKUP(X258,score_procédé,2,FALSE)),0,VLOOKUP(X258,score_procédé,2,FALSE))</f>
        <v>0.5</v>
      </c>
      <c r="CA258" s="247">
        <f>IF(ISNA(VLOOKUP(Y258,score_protection,2,FALSE)),0,VLOOKUP(Y258,score_protection,2,FALSE))</f>
        <v>1</v>
      </c>
      <c r="CB258" s="252">
        <f t="shared" si="135"/>
        <v>0.5</v>
      </c>
      <c r="CC258" s="154">
        <f>IF(ISNA(VLOOKUP(L258,DANGERARRETE,10,FALSE)),0,VLOOKUP(L258,DANGERARRETE,10,FALSE))</f>
        <v>0</v>
      </c>
      <c r="CD258" s="154">
        <f>IF(ISNA(VLOOKUP(M258,DANGERARRETE,10,FALSE)),0,VLOOKUP(M258,DANGERARRETE,10,FALSE))</f>
        <v>0</v>
      </c>
      <c r="CE258" s="154">
        <f>IF(ISNA(VLOOKUP(N258,DANGERARRETE,10,FALSE)),0,VLOOKUP(N258,DANGERARRETE,10,FALSE))</f>
        <v>0</v>
      </c>
      <c r="CF258" s="154">
        <f>IF(ISNA(VLOOKUP(O258,DANGERARRETE,10,FALSE)),0,VLOOKUP(O258,DANGERARRETE,10,FALSE))</f>
        <v>0</v>
      </c>
      <c r="CG258" s="154">
        <f t="shared" si="136"/>
        <v>0</v>
      </c>
      <c r="CH258" s="296" t="str">
        <f t="shared" si="139"/>
        <v>NON</v>
      </c>
    </row>
    <row r="259" spans="1:86" s="108" customFormat="1" ht="26.5" customHeight="1" x14ac:dyDescent="0.25">
      <c r="A259" s="77">
        <v>116</v>
      </c>
      <c r="B259" s="105"/>
      <c r="C259" s="105"/>
      <c r="D259" s="106"/>
      <c r="E259" s="106"/>
      <c r="F259" s="107"/>
      <c r="G259" s="114" t="s">
        <v>76</v>
      </c>
      <c r="H259" s="114" t="s">
        <v>76</v>
      </c>
      <c r="I259" s="114" t="s">
        <v>76</v>
      </c>
      <c r="J259" s="114" t="s">
        <v>76</v>
      </c>
      <c r="K259" s="114" t="s">
        <v>9</v>
      </c>
      <c r="L259" s="108" t="s">
        <v>8</v>
      </c>
      <c r="M259" s="108" t="s">
        <v>8</v>
      </c>
      <c r="N259" s="108" t="s">
        <v>8</v>
      </c>
      <c r="O259" s="108" t="s">
        <v>8</v>
      </c>
      <c r="P259" s="225" t="s">
        <v>76</v>
      </c>
      <c r="Q259" s="244" t="s">
        <v>34</v>
      </c>
      <c r="R259" s="259" t="s">
        <v>299</v>
      </c>
      <c r="S259" s="265" t="s">
        <v>300</v>
      </c>
      <c r="T259" s="217">
        <v>0</v>
      </c>
      <c r="U259" s="149" t="s">
        <v>58</v>
      </c>
      <c r="V259" s="149" t="s">
        <v>256</v>
      </c>
      <c r="W259" s="150" t="str">
        <f t="shared" si="144"/>
        <v>&lt; 30 mn</v>
      </c>
      <c r="X259" s="151" t="s">
        <v>31</v>
      </c>
      <c r="Y259" s="229" t="s">
        <v>108</v>
      </c>
      <c r="Z259" s="152">
        <f t="shared" si="116"/>
        <v>0</v>
      </c>
      <c r="AA259" s="152">
        <f t="shared" si="117"/>
        <v>0</v>
      </c>
      <c r="AB259" s="152">
        <f t="shared" si="118"/>
        <v>0</v>
      </c>
      <c r="AC259" s="152">
        <f t="shared" si="119"/>
        <v>0</v>
      </c>
      <c r="AD259" s="152">
        <f t="shared" si="120"/>
        <v>0</v>
      </c>
      <c r="AE259" s="152">
        <f t="shared" si="121"/>
        <v>0</v>
      </c>
      <c r="AF259" s="152">
        <f t="shared" si="122"/>
        <v>0</v>
      </c>
      <c r="AG259" s="152">
        <f t="shared" si="123"/>
        <v>0</v>
      </c>
      <c r="AH259" s="152">
        <f t="shared" si="124"/>
        <v>0</v>
      </c>
      <c r="AI259" s="152">
        <f t="shared" si="125"/>
        <v>0</v>
      </c>
      <c r="AJ259" s="152">
        <f t="shared" si="126"/>
        <v>0</v>
      </c>
      <c r="AK259" s="152">
        <f t="shared" si="127"/>
        <v>0</v>
      </c>
      <c r="AL259" s="263">
        <f t="shared" si="142"/>
        <v>0</v>
      </c>
      <c r="AM259" s="263">
        <f t="shared" si="140"/>
        <v>0</v>
      </c>
      <c r="AN259" s="263">
        <f t="shared" si="143"/>
        <v>0</v>
      </c>
      <c r="AO259" s="251">
        <f t="shared" si="141"/>
        <v>0</v>
      </c>
      <c r="AP259" s="153">
        <f t="shared" si="129"/>
        <v>0</v>
      </c>
      <c r="AQ259" s="153" t="str">
        <f t="shared" si="130"/>
        <v>0</v>
      </c>
      <c r="AR259" s="153" t="str">
        <f t="shared" si="137"/>
        <v>0</v>
      </c>
      <c r="AS259" s="153" t="str">
        <f t="shared" si="138"/>
        <v>0</v>
      </c>
      <c r="AT259" s="247">
        <f t="shared" si="131"/>
        <v>1</v>
      </c>
      <c r="AU259" s="247" t="str">
        <f t="shared" si="132"/>
        <v>Faible</v>
      </c>
      <c r="AV259" s="346" t="str">
        <f t="shared" si="133"/>
        <v>NON</v>
      </c>
      <c r="AW259" s="234" t="str">
        <f>IF(CB259&lt;100,"RISQUE MINIME","RISQUE NON FAIBLE")</f>
        <v>RISQUE MINIME</v>
      </c>
      <c r="AX259" s="231" t="str">
        <f>IF(AO259=0,"NON","OUI")</f>
        <v>NON</v>
      </c>
      <c r="AY259" s="351"/>
      <c r="AZ259" s="352" t="s">
        <v>310</v>
      </c>
      <c r="BA259" s="237" t="str">
        <f>IF(AP259=0,"NON","OUI")</f>
        <v>NON</v>
      </c>
      <c r="BB259" s="351"/>
      <c r="BC259" s="351"/>
      <c r="BD259" s="352" t="s">
        <v>310</v>
      </c>
      <c r="BE259" s="237" t="str">
        <f>IF((AQ259+AR259)=3,"YEUX / INGESTION",IF(AQ259="2","YEUX",IF(AR259="1","INGESTION","NON")))</f>
        <v>NON</v>
      </c>
      <c r="BF259" s="351"/>
      <c r="BG259" s="354" t="s">
        <v>310</v>
      </c>
      <c r="BH259" s="154">
        <f>IF(ISNA(VLOOKUP(L259,CMRCLP,4,FALSE)),0,VLOOKUP(L259,CMRCLP,4))</f>
        <v>0</v>
      </c>
      <c r="BI259" s="154">
        <f>IF(ISNA(VLOOKUP(M259,CMRCLP,4,FALSE)),0,VLOOKUP(M259,CMRCLP,4))</f>
        <v>0</v>
      </c>
      <c r="BJ259" s="154">
        <f>IF(ISNA(VLOOKUP(N259,CMRCLP,4,FALSE)),0,VLOOKUP(N259,CMRCLP,4))</f>
        <v>0</v>
      </c>
      <c r="BK259" s="154">
        <f>IF(ISNA(VLOOKUP(O259,CMRCLP,4,FALSE)),0,VLOOKUP(O259,CMRCLP,4))</f>
        <v>0</v>
      </c>
      <c r="BL259" s="154">
        <f>IF(ISNA(VLOOKUP(L259,DANGERCLP,2,FALSE)),1,VLOOKUP(L259,DANGERCLP,2,FALSE))</f>
        <v>1</v>
      </c>
      <c r="BM259" s="154">
        <f>IF(ISNA(VLOOKUP(M259,DANGERCLP,2,FALSE)),1,VLOOKUP(M259,DANGERCLP,2,FALSE))</f>
        <v>1</v>
      </c>
      <c r="BN259" s="154">
        <f>IF(ISNA(VLOOKUP(N259,DANGERCLP,2,FALSE)),1,VLOOKUP(N259,DANGERCLP,2,FALSE))</f>
        <v>1</v>
      </c>
      <c r="BO259" s="154">
        <f>IF(ISNA(VLOOKUP(O259,DANGERCLP,2,FALSE)),1,VLOOKUP(O259,DANGERCLP,2,FALSE))</f>
        <v>1</v>
      </c>
      <c r="BP259" s="154">
        <f>IF(ISNA(VLOOKUP(P259,VLEPON,2)),1,VLOOKUP(P259,VLEPON,2))</f>
        <v>1</v>
      </c>
      <c r="BQ259" s="155">
        <f>T259/MAXA($T$8:$T$463)</f>
        <v>0</v>
      </c>
      <c r="BR259" s="156">
        <f t="shared" si="145"/>
        <v>11</v>
      </c>
      <c r="BS259" s="156">
        <f t="shared" si="146"/>
        <v>11</v>
      </c>
      <c r="BT259" s="157">
        <f t="shared" si="147"/>
        <v>1</v>
      </c>
      <c r="BU259" s="255">
        <f t="shared" si="128"/>
        <v>1</v>
      </c>
      <c r="BV259" s="252">
        <f>IF(ISNA(VLOOKUP((CONCATENATE(U259,V259)),Fréquencess,3,FALSE)),0,VLOOKUP((CONCATENATE(U259,V259)),Fréquencess,3,FALSE))</f>
        <v>1</v>
      </c>
      <c r="BW259" s="247">
        <f t="shared" si="148"/>
        <v>1</v>
      </c>
      <c r="BX259" s="247">
        <f t="shared" si="134"/>
        <v>1</v>
      </c>
      <c r="BY259" s="247">
        <f>IF(ISNA(VLOOKUP(Q259,score_volatilité,2,FALSE)),0,VLOOKUP(Q259,score_volatilité,2,FALSE))</f>
        <v>1</v>
      </c>
      <c r="BZ259" s="247">
        <f>IF(ISNA(VLOOKUP(X259,score_procédé,2,FALSE)),0,VLOOKUP(X259,score_procédé,2,FALSE))</f>
        <v>0.5</v>
      </c>
      <c r="CA259" s="247">
        <f>IF(ISNA(VLOOKUP(Y259,score_protection,2,FALSE)),0,VLOOKUP(Y259,score_protection,2,FALSE))</f>
        <v>1</v>
      </c>
      <c r="CB259" s="252">
        <f t="shared" si="135"/>
        <v>0.5</v>
      </c>
      <c r="CC259" s="154">
        <f>IF(ISNA(VLOOKUP(L259,DANGERARRETE,10,FALSE)),0,VLOOKUP(L259,DANGERARRETE,10,FALSE))</f>
        <v>0</v>
      </c>
      <c r="CD259" s="154">
        <f>IF(ISNA(VLOOKUP(M259,DANGERARRETE,10,FALSE)),0,VLOOKUP(M259,DANGERARRETE,10,FALSE))</f>
        <v>0</v>
      </c>
      <c r="CE259" s="154">
        <f>IF(ISNA(VLOOKUP(N259,DANGERARRETE,10,FALSE)),0,VLOOKUP(N259,DANGERARRETE,10,FALSE))</f>
        <v>0</v>
      </c>
      <c r="CF259" s="154">
        <f>IF(ISNA(VLOOKUP(O259,DANGERARRETE,10,FALSE)),0,VLOOKUP(O259,DANGERARRETE,10,FALSE))</f>
        <v>0</v>
      </c>
      <c r="CG259" s="154">
        <f t="shared" si="136"/>
        <v>0</v>
      </c>
      <c r="CH259" s="296" t="str">
        <f t="shared" si="139"/>
        <v>NON</v>
      </c>
    </row>
    <row r="260" spans="1:86" s="108" customFormat="1" ht="26.5" customHeight="1" x14ac:dyDescent="0.25">
      <c r="A260" s="77">
        <v>116</v>
      </c>
      <c r="B260" s="105"/>
      <c r="C260" s="105"/>
      <c r="D260" s="106"/>
      <c r="E260" s="106"/>
      <c r="F260" s="107"/>
      <c r="G260" s="114" t="s">
        <v>76</v>
      </c>
      <c r="H260" s="114" t="s">
        <v>76</v>
      </c>
      <c r="I260" s="114" t="s">
        <v>76</v>
      </c>
      <c r="J260" s="114" t="s">
        <v>76</v>
      </c>
      <c r="K260" s="114" t="s">
        <v>9</v>
      </c>
      <c r="L260" s="108" t="s">
        <v>8</v>
      </c>
      <c r="M260" s="108" t="s">
        <v>8</v>
      </c>
      <c r="N260" s="108" t="s">
        <v>8</v>
      </c>
      <c r="O260" s="108" t="s">
        <v>8</v>
      </c>
      <c r="P260" s="225" t="s">
        <v>76</v>
      </c>
      <c r="Q260" s="244" t="s">
        <v>34</v>
      </c>
      <c r="R260" s="259" t="s">
        <v>299</v>
      </c>
      <c r="S260" s="265" t="s">
        <v>300</v>
      </c>
      <c r="T260" s="217">
        <v>0</v>
      </c>
      <c r="U260" s="149" t="s">
        <v>58</v>
      </c>
      <c r="V260" s="149" t="s">
        <v>256</v>
      </c>
      <c r="W260" s="150" t="str">
        <f t="shared" si="144"/>
        <v>&lt; 30 mn</v>
      </c>
      <c r="X260" s="151" t="s">
        <v>31</v>
      </c>
      <c r="Y260" s="229" t="s">
        <v>108</v>
      </c>
      <c r="Z260" s="152">
        <f t="shared" si="116"/>
        <v>0</v>
      </c>
      <c r="AA260" s="152">
        <f t="shared" si="117"/>
        <v>0</v>
      </c>
      <c r="AB260" s="152">
        <f t="shared" si="118"/>
        <v>0</v>
      </c>
      <c r="AC260" s="152">
        <f t="shared" si="119"/>
        <v>0</v>
      </c>
      <c r="AD260" s="152">
        <f t="shared" si="120"/>
        <v>0</v>
      </c>
      <c r="AE260" s="152">
        <f t="shared" si="121"/>
        <v>0</v>
      </c>
      <c r="AF260" s="152">
        <f t="shared" si="122"/>
        <v>0</v>
      </c>
      <c r="AG260" s="152">
        <f t="shared" si="123"/>
        <v>0</v>
      </c>
      <c r="AH260" s="152">
        <f t="shared" si="124"/>
        <v>0</v>
      </c>
      <c r="AI260" s="152">
        <f t="shared" si="125"/>
        <v>0</v>
      </c>
      <c r="AJ260" s="152">
        <f t="shared" si="126"/>
        <v>0</v>
      </c>
      <c r="AK260" s="152">
        <f t="shared" si="127"/>
        <v>0</v>
      </c>
      <c r="AL260" s="263">
        <f t="shared" si="142"/>
        <v>0</v>
      </c>
      <c r="AM260" s="263">
        <f t="shared" si="140"/>
        <v>0</v>
      </c>
      <c r="AN260" s="263">
        <f t="shared" si="143"/>
        <v>0</v>
      </c>
      <c r="AO260" s="251">
        <f t="shared" si="141"/>
        <v>0</v>
      </c>
      <c r="AP260" s="153">
        <f t="shared" si="129"/>
        <v>0</v>
      </c>
      <c r="AQ260" s="153" t="str">
        <f t="shared" si="130"/>
        <v>0</v>
      </c>
      <c r="AR260" s="153" t="str">
        <f t="shared" si="137"/>
        <v>0</v>
      </c>
      <c r="AS260" s="153" t="str">
        <f t="shared" si="138"/>
        <v>0</v>
      </c>
      <c r="AT260" s="247">
        <f t="shared" si="131"/>
        <v>1</v>
      </c>
      <c r="AU260" s="247" t="str">
        <f t="shared" si="132"/>
        <v>Faible</v>
      </c>
      <c r="AV260" s="346" t="str">
        <f t="shared" si="133"/>
        <v>NON</v>
      </c>
      <c r="AW260" s="234" t="str">
        <f>IF(CB260&lt;100,"RISQUE MINIME","RISQUE NON FAIBLE")</f>
        <v>RISQUE MINIME</v>
      </c>
      <c r="AX260" s="231" t="str">
        <f>IF(AO260=0,"NON","OUI")</f>
        <v>NON</v>
      </c>
      <c r="AY260" s="351"/>
      <c r="AZ260" s="352" t="s">
        <v>310</v>
      </c>
      <c r="BA260" s="237" t="str">
        <f>IF(AP260=0,"NON","OUI")</f>
        <v>NON</v>
      </c>
      <c r="BB260" s="351"/>
      <c r="BC260" s="351"/>
      <c r="BD260" s="352" t="s">
        <v>310</v>
      </c>
      <c r="BE260" s="237" t="str">
        <f>IF((AQ260+AR260)=3,"YEUX / INGESTION",IF(AQ260="2","YEUX",IF(AR260="1","INGESTION","NON")))</f>
        <v>NON</v>
      </c>
      <c r="BF260" s="351"/>
      <c r="BG260" s="354" t="s">
        <v>310</v>
      </c>
      <c r="BH260" s="154">
        <f>IF(ISNA(VLOOKUP(L260,CMRCLP,4,FALSE)),0,VLOOKUP(L260,CMRCLP,4))</f>
        <v>0</v>
      </c>
      <c r="BI260" s="154">
        <f>IF(ISNA(VLOOKUP(M260,CMRCLP,4,FALSE)),0,VLOOKUP(M260,CMRCLP,4))</f>
        <v>0</v>
      </c>
      <c r="BJ260" s="154">
        <f>IF(ISNA(VLOOKUP(N260,CMRCLP,4,FALSE)),0,VLOOKUP(N260,CMRCLP,4))</f>
        <v>0</v>
      </c>
      <c r="BK260" s="154">
        <f>IF(ISNA(VLOOKUP(O260,CMRCLP,4,FALSE)),0,VLOOKUP(O260,CMRCLP,4))</f>
        <v>0</v>
      </c>
      <c r="BL260" s="154">
        <f>IF(ISNA(VLOOKUP(L260,DANGERCLP,2,FALSE)),1,VLOOKUP(L260,DANGERCLP,2,FALSE))</f>
        <v>1</v>
      </c>
      <c r="BM260" s="154">
        <f>IF(ISNA(VLOOKUP(M260,DANGERCLP,2,FALSE)),1,VLOOKUP(M260,DANGERCLP,2,FALSE))</f>
        <v>1</v>
      </c>
      <c r="BN260" s="154">
        <f>IF(ISNA(VLOOKUP(N260,DANGERCLP,2,FALSE)),1,VLOOKUP(N260,DANGERCLP,2,FALSE))</f>
        <v>1</v>
      </c>
      <c r="BO260" s="154">
        <f>IF(ISNA(VLOOKUP(O260,DANGERCLP,2,FALSE)),1,VLOOKUP(O260,DANGERCLP,2,FALSE))</f>
        <v>1</v>
      </c>
      <c r="BP260" s="154">
        <f>IF(ISNA(VLOOKUP(P260,VLEPON,2)),1,VLOOKUP(P260,VLEPON,2))</f>
        <v>1</v>
      </c>
      <c r="BQ260" s="155">
        <f>T260/MAXA($T$8:$T$463)</f>
        <v>0</v>
      </c>
      <c r="BR260" s="156">
        <f t="shared" si="145"/>
        <v>11</v>
      </c>
      <c r="BS260" s="156">
        <f t="shared" si="146"/>
        <v>11</v>
      </c>
      <c r="BT260" s="157">
        <f t="shared" si="147"/>
        <v>1</v>
      </c>
      <c r="BU260" s="255">
        <f t="shared" si="128"/>
        <v>1</v>
      </c>
      <c r="BV260" s="252">
        <f>IF(ISNA(VLOOKUP((CONCATENATE(U260,V260)),Fréquencess,3,FALSE)),0,VLOOKUP((CONCATENATE(U260,V260)),Fréquencess,3,FALSE))</f>
        <v>1</v>
      </c>
      <c r="BW260" s="247">
        <f t="shared" si="148"/>
        <v>1</v>
      </c>
      <c r="BX260" s="247">
        <f t="shared" si="134"/>
        <v>1</v>
      </c>
      <c r="BY260" s="247">
        <f>IF(ISNA(VLOOKUP(Q260,score_volatilité,2,FALSE)),0,VLOOKUP(Q260,score_volatilité,2,FALSE))</f>
        <v>1</v>
      </c>
      <c r="BZ260" s="247">
        <f>IF(ISNA(VLOOKUP(X260,score_procédé,2,FALSE)),0,VLOOKUP(X260,score_procédé,2,FALSE))</f>
        <v>0.5</v>
      </c>
      <c r="CA260" s="247">
        <f>IF(ISNA(VLOOKUP(Y260,score_protection,2,FALSE)),0,VLOOKUP(Y260,score_protection,2,FALSE))</f>
        <v>1</v>
      </c>
      <c r="CB260" s="252">
        <f t="shared" si="135"/>
        <v>0.5</v>
      </c>
      <c r="CC260" s="154">
        <f>IF(ISNA(VLOOKUP(L260,DANGERARRETE,10,FALSE)),0,VLOOKUP(L260,DANGERARRETE,10,FALSE))</f>
        <v>0</v>
      </c>
      <c r="CD260" s="154">
        <f>IF(ISNA(VLOOKUP(M260,DANGERARRETE,10,FALSE)),0,VLOOKUP(M260,DANGERARRETE,10,FALSE))</f>
        <v>0</v>
      </c>
      <c r="CE260" s="154">
        <f>IF(ISNA(VLOOKUP(N260,DANGERARRETE,10,FALSE)),0,VLOOKUP(N260,DANGERARRETE,10,FALSE))</f>
        <v>0</v>
      </c>
      <c r="CF260" s="154">
        <f>IF(ISNA(VLOOKUP(O260,DANGERARRETE,10,FALSE)),0,VLOOKUP(O260,DANGERARRETE,10,FALSE))</f>
        <v>0</v>
      </c>
      <c r="CG260" s="154">
        <f t="shared" si="136"/>
        <v>0</v>
      </c>
      <c r="CH260" s="296" t="str">
        <f t="shared" si="139"/>
        <v>NON</v>
      </c>
    </row>
    <row r="261" spans="1:86" s="108" customFormat="1" ht="26.5" customHeight="1" x14ac:dyDescent="0.25">
      <c r="A261" s="77">
        <v>116</v>
      </c>
      <c r="B261" s="105"/>
      <c r="C261" s="105"/>
      <c r="D261" s="106"/>
      <c r="E261" s="106"/>
      <c r="F261" s="107"/>
      <c r="G261" s="114" t="s">
        <v>76</v>
      </c>
      <c r="H261" s="114" t="s">
        <v>76</v>
      </c>
      <c r="I261" s="114" t="s">
        <v>76</v>
      </c>
      <c r="J261" s="114" t="s">
        <v>76</v>
      </c>
      <c r="K261" s="114" t="s">
        <v>9</v>
      </c>
      <c r="L261" s="108" t="s">
        <v>8</v>
      </c>
      <c r="M261" s="108" t="s">
        <v>8</v>
      </c>
      <c r="N261" s="108" t="s">
        <v>8</v>
      </c>
      <c r="O261" s="108" t="s">
        <v>8</v>
      </c>
      <c r="P261" s="225" t="s">
        <v>76</v>
      </c>
      <c r="Q261" s="244" t="s">
        <v>34</v>
      </c>
      <c r="R261" s="259" t="s">
        <v>299</v>
      </c>
      <c r="S261" s="265" t="s">
        <v>300</v>
      </c>
      <c r="T261" s="217">
        <v>0</v>
      </c>
      <c r="U261" s="149" t="s">
        <v>58</v>
      </c>
      <c r="V261" s="149" t="s">
        <v>256</v>
      </c>
      <c r="W261" s="150" t="str">
        <f t="shared" si="144"/>
        <v>&lt; 30 mn</v>
      </c>
      <c r="X261" s="151" t="s">
        <v>31</v>
      </c>
      <c r="Y261" s="229" t="s">
        <v>108</v>
      </c>
      <c r="Z261" s="152">
        <f t="shared" si="116"/>
        <v>0</v>
      </c>
      <c r="AA261" s="152">
        <f t="shared" si="117"/>
        <v>0</v>
      </c>
      <c r="AB261" s="152">
        <f t="shared" si="118"/>
        <v>0</v>
      </c>
      <c r="AC261" s="152">
        <f t="shared" si="119"/>
        <v>0</v>
      </c>
      <c r="AD261" s="152">
        <f t="shared" si="120"/>
        <v>0</v>
      </c>
      <c r="AE261" s="152">
        <f t="shared" si="121"/>
        <v>0</v>
      </c>
      <c r="AF261" s="152">
        <f t="shared" si="122"/>
        <v>0</v>
      </c>
      <c r="AG261" s="152">
        <f t="shared" si="123"/>
        <v>0</v>
      </c>
      <c r="AH261" s="152">
        <f t="shared" si="124"/>
        <v>0</v>
      </c>
      <c r="AI261" s="152">
        <f t="shared" si="125"/>
        <v>0</v>
      </c>
      <c r="AJ261" s="152">
        <f t="shared" si="126"/>
        <v>0</v>
      </c>
      <c r="AK261" s="152">
        <f t="shared" si="127"/>
        <v>0</v>
      </c>
      <c r="AL261" s="263">
        <f t="shared" si="142"/>
        <v>0</v>
      </c>
      <c r="AM261" s="263">
        <f t="shared" si="140"/>
        <v>0</v>
      </c>
      <c r="AN261" s="263">
        <f t="shared" si="143"/>
        <v>0</v>
      </c>
      <c r="AO261" s="251">
        <f t="shared" si="141"/>
        <v>0</v>
      </c>
      <c r="AP261" s="153">
        <f t="shared" si="129"/>
        <v>0</v>
      </c>
      <c r="AQ261" s="153" t="str">
        <f t="shared" si="130"/>
        <v>0</v>
      </c>
      <c r="AR261" s="153" t="str">
        <f t="shared" si="137"/>
        <v>0</v>
      </c>
      <c r="AS261" s="153" t="str">
        <f t="shared" si="138"/>
        <v>0</v>
      </c>
      <c r="AT261" s="247">
        <f t="shared" si="131"/>
        <v>1</v>
      </c>
      <c r="AU261" s="247" t="str">
        <f t="shared" si="132"/>
        <v>Faible</v>
      </c>
      <c r="AV261" s="346" t="str">
        <f t="shared" si="133"/>
        <v>NON</v>
      </c>
      <c r="AW261" s="234" t="str">
        <f>IF(CB261&lt;100,"RISQUE MINIME","RISQUE NON FAIBLE")</f>
        <v>RISQUE MINIME</v>
      </c>
      <c r="AX261" s="231" t="str">
        <f>IF(AO261=0,"NON","OUI")</f>
        <v>NON</v>
      </c>
      <c r="AY261" s="351"/>
      <c r="AZ261" s="352" t="s">
        <v>310</v>
      </c>
      <c r="BA261" s="237" t="str">
        <f>IF(AP261=0,"NON","OUI")</f>
        <v>NON</v>
      </c>
      <c r="BB261" s="351"/>
      <c r="BC261" s="351"/>
      <c r="BD261" s="352" t="s">
        <v>310</v>
      </c>
      <c r="BE261" s="237" t="str">
        <f>IF((AQ261+AR261)=3,"YEUX / INGESTION",IF(AQ261="2","YEUX",IF(AR261="1","INGESTION","NON")))</f>
        <v>NON</v>
      </c>
      <c r="BF261" s="351"/>
      <c r="BG261" s="354" t="s">
        <v>310</v>
      </c>
      <c r="BH261" s="154">
        <f>IF(ISNA(VLOOKUP(L261,CMRCLP,4,FALSE)),0,VLOOKUP(L261,CMRCLP,4))</f>
        <v>0</v>
      </c>
      <c r="BI261" s="154">
        <f>IF(ISNA(VLOOKUP(M261,CMRCLP,4,FALSE)),0,VLOOKUP(M261,CMRCLP,4))</f>
        <v>0</v>
      </c>
      <c r="BJ261" s="154">
        <f>IF(ISNA(VLOOKUP(N261,CMRCLP,4,FALSE)),0,VLOOKUP(N261,CMRCLP,4))</f>
        <v>0</v>
      </c>
      <c r="BK261" s="154">
        <f>IF(ISNA(VLOOKUP(O261,CMRCLP,4,FALSE)),0,VLOOKUP(O261,CMRCLP,4))</f>
        <v>0</v>
      </c>
      <c r="BL261" s="154">
        <f>IF(ISNA(VLOOKUP(L261,DANGERCLP,2,FALSE)),1,VLOOKUP(L261,DANGERCLP,2,FALSE))</f>
        <v>1</v>
      </c>
      <c r="BM261" s="154">
        <f>IF(ISNA(VLOOKUP(M261,DANGERCLP,2,FALSE)),1,VLOOKUP(M261,DANGERCLP,2,FALSE))</f>
        <v>1</v>
      </c>
      <c r="BN261" s="154">
        <f>IF(ISNA(VLOOKUP(N261,DANGERCLP,2,FALSE)),1,VLOOKUP(N261,DANGERCLP,2,FALSE))</f>
        <v>1</v>
      </c>
      <c r="BO261" s="154">
        <f>IF(ISNA(VLOOKUP(O261,DANGERCLP,2,FALSE)),1,VLOOKUP(O261,DANGERCLP,2,FALSE))</f>
        <v>1</v>
      </c>
      <c r="BP261" s="154">
        <f>IF(ISNA(VLOOKUP(P261,VLEPON,2)),1,VLOOKUP(P261,VLEPON,2))</f>
        <v>1</v>
      </c>
      <c r="BQ261" s="155">
        <f>T261/MAXA($T$8:$T$463)</f>
        <v>0</v>
      </c>
      <c r="BR261" s="156">
        <f t="shared" si="145"/>
        <v>11</v>
      </c>
      <c r="BS261" s="156">
        <f t="shared" si="146"/>
        <v>11</v>
      </c>
      <c r="BT261" s="157">
        <f t="shared" si="147"/>
        <v>1</v>
      </c>
      <c r="BU261" s="255">
        <f t="shared" si="128"/>
        <v>1</v>
      </c>
      <c r="BV261" s="252">
        <f>IF(ISNA(VLOOKUP((CONCATENATE(U261,V261)),Fréquencess,3,FALSE)),0,VLOOKUP((CONCATENATE(U261,V261)),Fréquencess,3,FALSE))</f>
        <v>1</v>
      </c>
      <c r="BW261" s="247">
        <f t="shared" si="148"/>
        <v>1</v>
      </c>
      <c r="BX261" s="247">
        <f t="shared" si="134"/>
        <v>1</v>
      </c>
      <c r="BY261" s="247">
        <f>IF(ISNA(VLOOKUP(Q261,score_volatilité,2,FALSE)),0,VLOOKUP(Q261,score_volatilité,2,FALSE))</f>
        <v>1</v>
      </c>
      <c r="BZ261" s="247">
        <f>IF(ISNA(VLOOKUP(X261,score_procédé,2,FALSE)),0,VLOOKUP(X261,score_procédé,2,FALSE))</f>
        <v>0.5</v>
      </c>
      <c r="CA261" s="247">
        <f>IF(ISNA(VLOOKUP(Y261,score_protection,2,FALSE)),0,VLOOKUP(Y261,score_protection,2,FALSE))</f>
        <v>1</v>
      </c>
      <c r="CB261" s="252">
        <f t="shared" si="135"/>
        <v>0.5</v>
      </c>
      <c r="CC261" s="154">
        <f>IF(ISNA(VLOOKUP(L261,DANGERARRETE,10,FALSE)),0,VLOOKUP(L261,DANGERARRETE,10,FALSE))</f>
        <v>0</v>
      </c>
      <c r="CD261" s="154">
        <f>IF(ISNA(VLOOKUP(M261,DANGERARRETE,10,FALSE)),0,VLOOKUP(M261,DANGERARRETE,10,FALSE))</f>
        <v>0</v>
      </c>
      <c r="CE261" s="154">
        <f>IF(ISNA(VLOOKUP(N261,DANGERARRETE,10,FALSE)),0,VLOOKUP(N261,DANGERARRETE,10,FALSE))</f>
        <v>0</v>
      </c>
      <c r="CF261" s="154">
        <f>IF(ISNA(VLOOKUP(O261,DANGERARRETE,10,FALSE)),0,VLOOKUP(O261,DANGERARRETE,10,FALSE))</f>
        <v>0</v>
      </c>
      <c r="CG261" s="154">
        <f t="shared" si="136"/>
        <v>0</v>
      </c>
      <c r="CH261" s="296" t="str">
        <f t="shared" si="139"/>
        <v>NON</v>
      </c>
    </row>
    <row r="262" spans="1:86" s="108" customFormat="1" ht="26.5" customHeight="1" x14ac:dyDescent="0.25">
      <c r="A262" s="77">
        <v>116</v>
      </c>
      <c r="B262" s="105"/>
      <c r="C262" s="105"/>
      <c r="D262" s="106"/>
      <c r="E262" s="106"/>
      <c r="F262" s="107"/>
      <c r="G262" s="114" t="s">
        <v>76</v>
      </c>
      <c r="H262" s="114" t="s">
        <v>76</v>
      </c>
      <c r="I262" s="114" t="s">
        <v>76</v>
      </c>
      <c r="J262" s="114" t="s">
        <v>76</v>
      </c>
      <c r="K262" s="114" t="s">
        <v>9</v>
      </c>
      <c r="L262" s="108" t="s">
        <v>8</v>
      </c>
      <c r="M262" s="108" t="s">
        <v>8</v>
      </c>
      <c r="N262" s="108" t="s">
        <v>8</v>
      </c>
      <c r="O262" s="108" t="s">
        <v>8</v>
      </c>
      <c r="P262" s="225" t="s">
        <v>76</v>
      </c>
      <c r="Q262" s="244" t="s">
        <v>34</v>
      </c>
      <c r="R262" s="259" t="s">
        <v>299</v>
      </c>
      <c r="S262" s="265" t="s">
        <v>300</v>
      </c>
      <c r="T262" s="217">
        <v>0</v>
      </c>
      <c r="U262" s="149" t="s">
        <v>58</v>
      </c>
      <c r="V262" s="149" t="s">
        <v>256</v>
      </c>
      <c r="W262" s="150" t="str">
        <f t="shared" si="144"/>
        <v>&lt; 30 mn</v>
      </c>
      <c r="X262" s="151" t="s">
        <v>31</v>
      </c>
      <c r="Y262" s="229" t="s">
        <v>108</v>
      </c>
      <c r="Z262" s="152">
        <f t="shared" si="116"/>
        <v>0</v>
      </c>
      <c r="AA262" s="152">
        <f t="shared" si="117"/>
        <v>0</v>
      </c>
      <c r="AB262" s="152">
        <f t="shared" si="118"/>
        <v>0</v>
      </c>
      <c r="AC262" s="152">
        <f t="shared" si="119"/>
        <v>0</v>
      </c>
      <c r="AD262" s="152">
        <f t="shared" si="120"/>
        <v>0</v>
      </c>
      <c r="AE262" s="152">
        <f t="shared" si="121"/>
        <v>0</v>
      </c>
      <c r="AF262" s="152">
        <f t="shared" si="122"/>
        <v>0</v>
      </c>
      <c r="AG262" s="152">
        <f t="shared" si="123"/>
        <v>0</v>
      </c>
      <c r="AH262" s="152">
        <f t="shared" si="124"/>
        <v>0</v>
      </c>
      <c r="AI262" s="152">
        <f t="shared" si="125"/>
        <v>0</v>
      </c>
      <c r="AJ262" s="152">
        <f t="shared" si="126"/>
        <v>0</v>
      </c>
      <c r="AK262" s="152">
        <f t="shared" si="127"/>
        <v>0</v>
      </c>
      <c r="AL262" s="263">
        <f t="shared" si="142"/>
        <v>0</v>
      </c>
      <c r="AM262" s="263">
        <f t="shared" si="140"/>
        <v>0</v>
      </c>
      <c r="AN262" s="263">
        <f t="shared" si="143"/>
        <v>0</v>
      </c>
      <c r="AO262" s="251">
        <f t="shared" si="141"/>
        <v>0</v>
      </c>
      <c r="AP262" s="153">
        <f t="shared" si="129"/>
        <v>0</v>
      </c>
      <c r="AQ262" s="153" t="str">
        <f t="shared" si="130"/>
        <v>0</v>
      </c>
      <c r="AR262" s="153" t="str">
        <f t="shared" si="137"/>
        <v>0</v>
      </c>
      <c r="AS262" s="153" t="str">
        <f t="shared" si="138"/>
        <v>0</v>
      </c>
      <c r="AT262" s="247">
        <f t="shared" si="131"/>
        <v>1</v>
      </c>
      <c r="AU262" s="247" t="str">
        <f t="shared" si="132"/>
        <v>Faible</v>
      </c>
      <c r="AV262" s="346" t="str">
        <f t="shared" si="133"/>
        <v>NON</v>
      </c>
      <c r="AW262" s="234" t="str">
        <f>IF(CB262&lt;100,"RISQUE MINIME","RISQUE NON FAIBLE")</f>
        <v>RISQUE MINIME</v>
      </c>
      <c r="AX262" s="231" t="str">
        <f>IF(AO262=0,"NON","OUI")</f>
        <v>NON</v>
      </c>
      <c r="AY262" s="351"/>
      <c r="AZ262" s="352" t="s">
        <v>310</v>
      </c>
      <c r="BA262" s="237" t="str">
        <f>IF(AP262=0,"NON","OUI")</f>
        <v>NON</v>
      </c>
      <c r="BB262" s="351"/>
      <c r="BC262" s="351"/>
      <c r="BD262" s="352" t="s">
        <v>310</v>
      </c>
      <c r="BE262" s="237" t="str">
        <f>IF((AQ262+AR262)=3,"YEUX / INGESTION",IF(AQ262="2","YEUX",IF(AR262="1","INGESTION","NON")))</f>
        <v>NON</v>
      </c>
      <c r="BF262" s="351"/>
      <c r="BG262" s="354" t="s">
        <v>310</v>
      </c>
      <c r="BH262" s="154">
        <f>IF(ISNA(VLOOKUP(L262,CMRCLP,4,FALSE)),0,VLOOKUP(L262,CMRCLP,4))</f>
        <v>0</v>
      </c>
      <c r="BI262" s="154">
        <f>IF(ISNA(VLOOKUP(M262,CMRCLP,4,FALSE)),0,VLOOKUP(M262,CMRCLP,4))</f>
        <v>0</v>
      </c>
      <c r="BJ262" s="154">
        <f>IF(ISNA(VLOOKUP(N262,CMRCLP,4,FALSE)),0,VLOOKUP(N262,CMRCLP,4))</f>
        <v>0</v>
      </c>
      <c r="BK262" s="154">
        <f>IF(ISNA(VLOOKUP(O262,CMRCLP,4,FALSE)),0,VLOOKUP(O262,CMRCLP,4))</f>
        <v>0</v>
      </c>
      <c r="BL262" s="154">
        <f>IF(ISNA(VLOOKUP(L262,DANGERCLP,2,FALSE)),1,VLOOKUP(L262,DANGERCLP,2,FALSE))</f>
        <v>1</v>
      </c>
      <c r="BM262" s="154">
        <f>IF(ISNA(VLOOKUP(M262,DANGERCLP,2,FALSE)),1,VLOOKUP(M262,DANGERCLP,2,FALSE))</f>
        <v>1</v>
      </c>
      <c r="BN262" s="154">
        <f>IF(ISNA(VLOOKUP(N262,DANGERCLP,2,FALSE)),1,VLOOKUP(N262,DANGERCLP,2,FALSE))</f>
        <v>1</v>
      </c>
      <c r="BO262" s="154">
        <f>IF(ISNA(VLOOKUP(O262,DANGERCLP,2,FALSE)),1,VLOOKUP(O262,DANGERCLP,2,FALSE))</f>
        <v>1</v>
      </c>
      <c r="BP262" s="154">
        <f>IF(ISNA(VLOOKUP(P262,VLEPON,2)),1,VLOOKUP(P262,VLEPON,2))</f>
        <v>1</v>
      </c>
      <c r="BQ262" s="155">
        <f>T262/MAXA($T$8:$T$463)</f>
        <v>0</v>
      </c>
      <c r="BR262" s="156">
        <f t="shared" si="145"/>
        <v>11</v>
      </c>
      <c r="BS262" s="156">
        <f t="shared" si="146"/>
        <v>11</v>
      </c>
      <c r="BT262" s="157">
        <f t="shared" si="147"/>
        <v>1</v>
      </c>
      <c r="BU262" s="255">
        <f t="shared" si="128"/>
        <v>1</v>
      </c>
      <c r="BV262" s="252">
        <f>IF(ISNA(VLOOKUP((CONCATENATE(U262,V262)),Fréquencess,3,FALSE)),0,VLOOKUP((CONCATENATE(U262,V262)),Fréquencess,3,FALSE))</f>
        <v>1</v>
      </c>
      <c r="BW262" s="247">
        <f t="shared" si="148"/>
        <v>1</v>
      </c>
      <c r="BX262" s="247">
        <f t="shared" si="134"/>
        <v>1</v>
      </c>
      <c r="BY262" s="247">
        <f>IF(ISNA(VLOOKUP(Q262,score_volatilité,2,FALSE)),0,VLOOKUP(Q262,score_volatilité,2,FALSE))</f>
        <v>1</v>
      </c>
      <c r="BZ262" s="247">
        <f>IF(ISNA(VLOOKUP(X262,score_procédé,2,FALSE)),0,VLOOKUP(X262,score_procédé,2,FALSE))</f>
        <v>0.5</v>
      </c>
      <c r="CA262" s="247">
        <f>IF(ISNA(VLOOKUP(Y262,score_protection,2,FALSE)),0,VLOOKUP(Y262,score_protection,2,FALSE))</f>
        <v>1</v>
      </c>
      <c r="CB262" s="252">
        <f t="shared" si="135"/>
        <v>0.5</v>
      </c>
      <c r="CC262" s="154">
        <f>IF(ISNA(VLOOKUP(L262,DANGERARRETE,10,FALSE)),0,VLOOKUP(L262,DANGERARRETE,10,FALSE))</f>
        <v>0</v>
      </c>
      <c r="CD262" s="154">
        <f>IF(ISNA(VLOOKUP(M262,DANGERARRETE,10,FALSE)),0,VLOOKUP(M262,DANGERARRETE,10,FALSE))</f>
        <v>0</v>
      </c>
      <c r="CE262" s="154">
        <f>IF(ISNA(VLOOKUP(N262,DANGERARRETE,10,FALSE)),0,VLOOKUP(N262,DANGERARRETE,10,FALSE))</f>
        <v>0</v>
      </c>
      <c r="CF262" s="154">
        <f>IF(ISNA(VLOOKUP(O262,DANGERARRETE,10,FALSE)),0,VLOOKUP(O262,DANGERARRETE,10,FALSE))</f>
        <v>0</v>
      </c>
      <c r="CG262" s="154">
        <f t="shared" si="136"/>
        <v>0</v>
      </c>
      <c r="CH262" s="296" t="str">
        <f t="shared" si="139"/>
        <v>NON</v>
      </c>
    </row>
    <row r="263" spans="1:86" s="108" customFormat="1" ht="26.5" customHeight="1" x14ac:dyDescent="0.25">
      <c r="A263" s="77">
        <v>116</v>
      </c>
      <c r="B263" s="105"/>
      <c r="C263" s="105"/>
      <c r="D263" s="106"/>
      <c r="E263" s="106"/>
      <c r="F263" s="107"/>
      <c r="G263" s="114" t="s">
        <v>76</v>
      </c>
      <c r="H263" s="114" t="s">
        <v>76</v>
      </c>
      <c r="I263" s="114" t="s">
        <v>76</v>
      </c>
      <c r="J263" s="114" t="s">
        <v>76</v>
      </c>
      <c r="K263" s="114" t="s">
        <v>9</v>
      </c>
      <c r="L263" s="108" t="s">
        <v>8</v>
      </c>
      <c r="M263" s="108" t="s">
        <v>8</v>
      </c>
      <c r="N263" s="108" t="s">
        <v>8</v>
      </c>
      <c r="O263" s="108" t="s">
        <v>8</v>
      </c>
      <c r="P263" s="225" t="s">
        <v>76</v>
      </c>
      <c r="Q263" s="244" t="s">
        <v>34</v>
      </c>
      <c r="R263" s="259" t="s">
        <v>299</v>
      </c>
      <c r="S263" s="265" t="s">
        <v>300</v>
      </c>
      <c r="T263" s="217">
        <v>0</v>
      </c>
      <c r="U263" s="149" t="s">
        <v>58</v>
      </c>
      <c r="V263" s="149" t="s">
        <v>256</v>
      </c>
      <c r="W263" s="150" t="str">
        <f t="shared" si="144"/>
        <v>&lt; 30 mn</v>
      </c>
      <c r="X263" s="151" t="s">
        <v>31</v>
      </c>
      <c r="Y263" s="229" t="s">
        <v>108</v>
      </c>
      <c r="Z263" s="152">
        <f t="shared" si="116"/>
        <v>0</v>
      </c>
      <c r="AA263" s="152">
        <f t="shared" si="117"/>
        <v>0</v>
      </c>
      <c r="AB263" s="152">
        <f t="shared" si="118"/>
        <v>0</v>
      </c>
      <c r="AC263" s="152">
        <f t="shared" si="119"/>
        <v>0</v>
      </c>
      <c r="AD263" s="152">
        <f t="shared" si="120"/>
        <v>0</v>
      </c>
      <c r="AE263" s="152">
        <f t="shared" si="121"/>
        <v>0</v>
      </c>
      <c r="AF263" s="152">
        <f t="shared" si="122"/>
        <v>0</v>
      </c>
      <c r="AG263" s="152">
        <f t="shared" si="123"/>
        <v>0</v>
      </c>
      <c r="AH263" s="152">
        <f t="shared" si="124"/>
        <v>0</v>
      </c>
      <c r="AI263" s="152">
        <f t="shared" si="125"/>
        <v>0</v>
      </c>
      <c r="AJ263" s="152">
        <f t="shared" si="126"/>
        <v>0</v>
      </c>
      <c r="AK263" s="152">
        <f t="shared" si="127"/>
        <v>0</v>
      </c>
      <c r="AL263" s="263">
        <f t="shared" si="142"/>
        <v>0</v>
      </c>
      <c r="AM263" s="263">
        <f t="shared" si="140"/>
        <v>0</v>
      </c>
      <c r="AN263" s="263">
        <f t="shared" si="143"/>
        <v>0</v>
      </c>
      <c r="AO263" s="251">
        <f t="shared" si="141"/>
        <v>0</v>
      </c>
      <c r="AP263" s="153">
        <f t="shared" si="129"/>
        <v>0</v>
      </c>
      <c r="AQ263" s="153" t="str">
        <f t="shared" si="130"/>
        <v>0</v>
      </c>
      <c r="AR263" s="153" t="str">
        <f t="shared" si="137"/>
        <v>0</v>
      </c>
      <c r="AS263" s="153" t="str">
        <f t="shared" si="138"/>
        <v>0</v>
      </c>
      <c r="AT263" s="247">
        <f t="shared" si="131"/>
        <v>1</v>
      </c>
      <c r="AU263" s="247" t="str">
        <f t="shared" si="132"/>
        <v>Faible</v>
      </c>
      <c r="AV263" s="346" t="str">
        <f t="shared" si="133"/>
        <v>NON</v>
      </c>
      <c r="AW263" s="234" t="str">
        <f>IF(CB263&lt;100,"RISQUE MINIME","RISQUE NON FAIBLE")</f>
        <v>RISQUE MINIME</v>
      </c>
      <c r="AX263" s="231" t="str">
        <f>IF(AO263=0,"NON","OUI")</f>
        <v>NON</v>
      </c>
      <c r="AY263" s="351"/>
      <c r="AZ263" s="352" t="s">
        <v>310</v>
      </c>
      <c r="BA263" s="237" t="str">
        <f>IF(AP263=0,"NON","OUI")</f>
        <v>NON</v>
      </c>
      <c r="BB263" s="351"/>
      <c r="BC263" s="351"/>
      <c r="BD263" s="352" t="s">
        <v>310</v>
      </c>
      <c r="BE263" s="237" t="str">
        <f>IF((AQ263+AR263)=3,"YEUX / INGESTION",IF(AQ263="2","YEUX",IF(AR263="1","INGESTION","NON")))</f>
        <v>NON</v>
      </c>
      <c r="BF263" s="351"/>
      <c r="BG263" s="354" t="s">
        <v>310</v>
      </c>
      <c r="BH263" s="154">
        <f>IF(ISNA(VLOOKUP(L263,CMRCLP,4,FALSE)),0,VLOOKUP(L263,CMRCLP,4))</f>
        <v>0</v>
      </c>
      <c r="BI263" s="154">
        <f>IF(ISNA(VLOOKUP(M263,CMRCLP,4,FALSE)),0,VLOOKUP(M263,CMRCLP,4))</f>
        <v>0</v>
      </c>
      <c r="BJ263" s="154">
        <f>IF(ISNA(VLOOKUP(N263,CMRCLP,4,FALSE)),0,VLOOKUP(N263,CMRCLP,4))</f>
        <v>0</v>
      </c>
      <c r="BK263" s="154">
        <f>IF(ISNA(VLOOKUP(O263,CMRCLP,4,FALSE)),0,VLOOKUP(O263,CMRCLP,4))</f>
        <v>0</v>
      </c>
      <c r="BL263" s="154">
        <f>IF(ISNA(VLOOKUP(L263,DANGERCLP,2,FALSE)),1,VLOOKUP(L263,DANGERCLP,2,FALSE))</f>
        <v>1</v>
      </c>
      <c r="BM263" s="154">
        <f>IF(ISNA(VLOOKUP(M263,DANGERCLP,2,FALSE)),1,VLOOKUP(M263,DANGERCLP,2,FALSE))</f>
        <v>1</v>
      </c>
      <c r="BN263" s="154">
        <f>IF(ISNA(VLOOKUP(N263,DANGERCLP,2,FALSE)),1,VLOOKUP(N263,DANGERCLP,2,FALSE))</f>
        <v>1</v>
      </c>
      <c r="BO263" s="154">
        <f>IF(ISNA(VLOOKUP(O263,DANGERCLP,2,FALSE)),1,VLOOKUP(O263,DANGERCLP,2,FALSE))</f>
        <v>1</v>
      </c>
      <c r="BP263" s="154">
        <f>IF(ISNA(VLOOKUP(P263,VLEPON,2)),1,VLOOKUP(P263,VLEPON,2))</f>
        <v>1</v>
      </c>
      <c r="BQ263" s="155">
        <f>T263/MAXA($T$8:$T$463)</f>
        <v>0</v>
      </c>
      <c r="BR263" s="156">
        <f t="shared" si="145"/>
        <v>11</v>
      </c>
      <c r="BS263" s="156">
        <f t="shared" si="146"/>
        <v>11</v>
      </c>
      <c r="BT263" s="157">
        <f t="shared" si="147"/>
        <v>1</v>
      </c>
      <c r="BU263" s="255">
        <f t="shared" si="128"/>
        <v>1</v>
      </c>
      <c r="BV263" s="252">
        <f>IF(ISNA(VLOOKUP((CONCATENATE(U263,V263)),Fréquencess,3,FALSE)),0,VLOOKUP((CONCATENATE(U263,V263)),Fréquencess,3,FALSE))</f>
        <v>1</v>
      </c>
      <c r="BW263" s="247">
        <f t="shared" si="148"/>
        <v>1</v>
      </c>
      <c r="BX263" s="247">
        <f t="shared" si="134"/>
        <v>1</v>
      </c>
      <c r="BY263" s="247">
        <f>IF(ISNA(VLOOKUP(Q263,score_volatilité,2,FALSE)),0,VLOOKUP(Q263,score_volatilité,2,FALSE))</f>
        <v>1</v>
      </c>
      <c r="BZ263" s="247">
        <f>IF(ISNA(VLOOKUP(X263,score_procédé,2,FALSE)),0,VLOOKUP(X263,score_procédé,2,FALSE))</f>
        <v>0.5</v>
      </c>
      <c r="CA263" s="247">
        <f>IF(ISNA(VLOOKUP(Y263,score_protection,2,FALSE)),0,VLOOKUP(Y263,score_protection,2,FALSE))</f>
        <v>1</v>
      </c>
      <c r="CB263" s="252">
        <f t="shared" si="135"/>
        <v>0.5</v>
      </c>
      <c r="CC263" s="154">
        <f>IF(ISNA(VLOOKUP(L263,DANGERARRETE,10,FALSE)),0,VLOOKUP(L263,DANGERARRETE,10,FALSE))</f>
        <v>0</v>
      </c>
      <c r="CD263" s="154">
        <f>IF(ISNA(VLOOKUP(M263,DANGERARRETE,10,FALSE)),0,VLOOKUP(M263,DANGERARRETE,10,FALSE))</f>
        <v>0</v>
      </c>
      <c r="CE263" s="154">
        <f>IF(ISNA(VLOOKUP(N263,DANGERARRETE,10,FALSE)),0,VLOOKUP(N263,DANGERARRETE,10,FALSE))</f>
        <v>0</v>
      </c>
      <c r="CF263" s="154">
        <f>IF(ISNA(VLOOKUP(O263,DANGERARRETE,10,FALSE)),0,VLOOKUP(O263,DANGERARRETE,10,FALSE))</f>
        <v>0</v>
      </c>
      <c r="CG263" s="154">
        <f t="shared" si="136"/>
        <v>0</v>
      </c>
      <c r="CH263" s="296" t="str">
        <f t="shared" si="139"/>
        <v>NON</v>
      </c>
    </row>
    <row r="264" spans="1:86" s="108" customFormat="1" ht="26.5" customHeight="1" x14ac:dyDescent="0.25">
      <c r="A264" s="77">
        <v>116</v>
      </c>
      <c r="B264" s="105"/>
      <c r="C264" s="105"/>
      <c r="D264" s="106"/>
      <c r="E264" s="106"/>
      <c r="F264" s="107"/>
      <c r="G264" s="114" t="s">
        <v>76</v>
      </c>
      <c r="H264" s="114" t="s">
        <v>76</v>
      </c>
      <c r="I264" s="114" t="s">
        <v>76</v>
      </c>
      <c r="J264" s="114" t="s">
        <v>76</v>
      </c>
      <c r="K264" s="114" t="s">
        <v>9</v>
      </c>
      <c r="L264" s="108" t="s">
        <v>8</v>
      </c>
      <c r="M264" s="108" t="s">
        <v>8</v>
      </c>
      <c r="N264" s="108" t="s">
        <v>8</v>
      </c>
      <c r="O264" s="108" t="s">
        <v>8</v>
      </c>
      <c r="P264" s="225" t="s">
        <v>76</v>
      </c>
      <c r="Q264" s="244" t="s">
        <v>34</v>
      </c>
      <c r="R264" s="259" t="s">
        <v>299</v>
      </c>
      <c r="S264" s="265" t="s">
        <v>300</v>
      </c>
      <c r="T264" s="217">
        <v>0</v>
      </c>
      <c r="U264" s="149" t="s">
        <v>58</v>
      </c>
      <c r="V264" s="149" t="s">
        <v>256</v>
      </c>
      <c r="W264" s="150" t="str">
        <f t="shared" si="144"/>
        <v>&lt; 30 mn</v>
      </c>
      <c r="X264" s="151" t="s">
        <v>31</v>
      </c>
      <c r="Y264" s="229" t="s">
        <v>108</v>
      </c>
      <c r="Z264" s="152">
        <f t="shared" si="116"/>
        <v>0</v>
      </c>
      <c r="AA264" s="152">
        <f t="shared" si="117"/>
        <v>0</v>
      </c>
      <c r="AB264" s="152">
        <f t="shared" si="118"/>
        <v>0</v>
      </c>
      <c r="AC264" s="152">
        <f t="shared" si="119"/>
        <v>0</v>
      </c>
      <c r="AD264" s="152">
        <f t="shared" si="120"/>
        <v>0</v>
      </c>
      <c r="AE264" s="152">
        <f t="shared" si="121"/>
        <v>0</v>
      </c>
      <c r="AF264" s="152">
        <f t="shared" si="122"/>
        <v>0</v>
      </c>
      <c r="AG264" s="152">
        <f t="shared" si="123"/>
        <v>0</v>
      </c>
      <c r="AH264" s="152">
        <f t="shared" si="124"/>
        <v>0</v>
      </c>
      <c r="AI264" s="152">
        <f t="shared" si="125"/>
        <v>0</v>
      </c>
      <c r="AJ264" s="152">
        <f t="shared" si="126"/>
        <v>0</v>
      </c>
      <c r="AK264" s="152">
        <f t="shared" si="127"/>
        <v>0</v>
      </c>
      <c r="AL264" s="263">
        <f t="shared" si="142"/>
        <v>0</v>
      </c>
      <c r="AM264" s="263">
        <f t="shared" si="140"/>
        <v>0</v>
      </c>
      <c r="AN264" s="263">
        <f t="shared" si="143"/>
        <v>0</v>
      </c>
      <c r="AO264" s="251">
        <f t="shared" si="141"/>
        <v>0</v>
      </c>
      <c r="AP264" s="153">
        <f t="shared" si="129"/>
        <v>0</v>
      </c>
      <c r="AQ264" s="153" t="str">
        <f t="shared" si="130"/>
        <v>0</v>
      </c>
      <c r="AR264" s="153" t="str">
        <f t="shared" si="137"/>
        <v>0</v>
      </c>
      <c r="AS264" s="153" t="str">
        <f t="shared" si="138"/>
        <v>0</v>
      </c>
      <c r="AT264" s="247">
        <f t="shared" si="131"/>
        <v>1</v>
      </c>
      <c r="AU264" s="247" t="str">
        <f t="shared" si="132"/>
        <v>Faible</v>
      </c>
      <c r="AV264" s="346" t="str">
        <f t="shared" si="133"/>
        <v>NON</v>
      </c>
      <c r="AW264" s="234" t="str">
        <f>IF(CB264&lt;100,"RISQUE MINIME","RISQUE NON FAIBLE")</f>
        <v>RISQUE MINIME</v>
      </c>
      <c r="AX264" s="231" t="str">
        <f>IF(AO264=0,"NON","OUI")</f>
        <v>NON</v>
      </c>
      <c r="AY264" s="351"/>
      <c r="AZ264" s="352" t="s">
        <v>310</v>
      </c>
      <c r="BA264" s="237" t="str">
        <f>IF(AP264=0,"NON","OUI")</f>
        <v>NON</v>
      </c>
      <c r="BB264" s="351"/>
      <c r="BC264" s="351"/>
      <c r="BD264" s="352" t="s">
        <v>310</v>
      </c>
      <c r="BE264" s="237" t="str">
        <f>IF((AQ264+AR264)=3,"YEUX / INGESTION",IF(AQ264="2","YEUX",IF(AR264="1","INGESTION","NON")))</f>
        <v>NON</v>
      </c>
      <c r="BF264" s="351"/>
      <c r="BG264" s="354" t="s">
        <v>310</v>
      </c>
      <c r="BH264" s="154">
        <f>IF(ISNA(VLOOKUP(L264,CMRCLP,4,FALSE)),0,VLOOKUP(L264,CMRCLP,4))</f>
        <v>0</v>
      </c>
      <c r="BI264" s="154">
        <f>IF(ISNA(VLOOKUP(M264,CMRCLP,4,FALSE)),0,VLOOKUP(M264,CMRCLP,4))</f>
        <v>0</v>
      </c>
      <c r="BJ264" s="154">
        <f>IF(ISNA(VLOOKUP(N264,CMRCLP,4,FALSE)),0,VLOOKUP(N264,CMRCLP,4))</f>
        <v>0</v>
      </c>
      <c r="BK264" s="154">
        <f>IF(ISNA(VLOOKUP(O264,CMRCLP,4,FALSE)),0,VLOOKUP(O264,CMRCLP,4))</f>
        <v>0</v>
      </c>
      <c r="BL264" s="154">
        <f>IF(ISNA(VLOOKUP(L264,DANGERCLP,2,FALSE)),1,VLOOKUP(L264,DANGERCLP,2,FALSE))</f>
        <v>1</v>
      </c>
      <c r="BM264" s="154">
        <f>IF(ISNA(VLOOKUP(M264,DANGERCLP,2,FALSE)),1,VLOOKUP(M264,DANGERCLP,2,FALSE))</f>
        <v>1</v>
      </c>
      <c r="BN264" s="154">
        <f>IF(ISNA(VLOOKUP(N264,DANGERCLP,2,FALSE)),1,VLOOKUP(N264,DANGERCLP,2,FALSE))</f>
        <v>1</v>
      </c>
      <c r="BO264" s="154">
        <f>IF(ISNA(VLOOKUP(O264,DANGERCLP,2,FALSE)),1,VLOOKUP(O264,DANGERCLP,2,FALSE))</f>
        <v>1</v>
      </c>
      <c r="BP264" s="154">
        <f>IF(ISNA(VLOOKUP(P264,VLEPON,2)),1,VLOOKUP(P264,VLEPON,2))</f>
        <v>1</v>
      </c>
      <c r="BQ264" s="155">
        <f>T264/MAXA($T$8:$T$463)</f>
        <v>0</v>
      </c>
      <c r="BR264" s="156">
        <f t="shared" si="145"/>
        <v>11</v>
      </c>
      <c r="BS264" s="156">
        <f t="shared" si="146"/>
        <v>11</v>
      </c>
      <c r="BT264" s="157">
        <f t="shared" si="147"/>
        <v>1</v>
      </c>
      <c r="BU264" s="255">
        <f t="shared" si="128"/>
        <v>1</v>
      </c>
      <c r="BV264" s="252">
        <f>IF(ISNA(VLOOKUP((CONCATENATE(U264,V264)),Fréquencess,3,FALSE)),0,VLOOKUP((CONCATENATE(U264,V264)),Fréquencess,3,FALSE))</f>
        <v>1</v>
      </c>
      <c r="BW264" s="247">
        <f t="shared" si="148"/>
        <v>1</v>
      </c>
      <c r="BX264" s="247">
        <f t="shared" si="134"/>
        <v>1</v>
      </c>
      <c r="BY264" s="247">
        <f>IF(ISNA(VLOOKUP(Q264,score_volatilité,2,FALSE)),0,VLOOKUP(Q264,score_volatilité,2,FALSE))</f>
        <v>1</v>
      </c>
      <c r="BZ264" s="247">
        <f>IF(ISNA(VLOOKUP(X264,score_procédé,2,FALSE)),0,VLOOKUP(X264,score_procédé,2,FALSE))</f>
        <v>0.5</v>
      </c>
      <c r="CA264" s="247">
        <f>IF(ISNA(VLOOKUP(Y264,score_protection,2,FALSE)),0,VLOOKUP(Y264,score_protection,2,FALSE))</f>
        <v>1</v>
      </c>
      <c r="CB264" s="252">
        <f t="shared" si="135"/>
        <v>0.5</v>
      </c>
      <c r="CC264" s="154">
        <f>IF(ISNA(VLOOKUP(L264,DANGERARRETE,10,FALSE)),0,VLOOKUP(L264,DANGERARRETE,10,FALSE))</f>
        <v>0</v>
      </c>
      <c r="CD264" s="154">
        <f>IF(ISNA(VLOOKUP(M264,DANGERARRETE,10,FALSE)),0,VLOOKUP(M264,DANGERARRETE,10,FALSE))</f>
        <v>0</v>
      </c>
      <c r="CE264" s="154">
        <f>IF(ISNA(VLOOKUP(N264,DANGERARRETE,10,FALSE)),0,VLOOKUP(N264,DANGERARRETE,10,FALSE))</f>
        <v>0</v>
      </c>
      <c r="CF264" s="154">
        <f>IF(ISNA(VLOOKUP(O264,DANGERARRETE,10,FALSE)),0,VLOOKUP(O264,DANGERARRETE,10,FALSE))</f>
        <v>0</v>
      </c>
      <c r="CG264" s="154">
        <f t="shared" si="136"/>
        <v>0</v>
      </c>
      <c r="CH264" s="296" t="str">
        <f t="shared" si="139"/>
        <v>NON</v>
      </c>
    </row>
    <row r="265" spans="1:86" s="108" customFormat="1" ht="26.5" customHeight="1" x14ac:dyDescent="0.25">
      <c r="A265" s="77">
        <v>116</v>
      </c>
      <c r="B265" s="105"/>
      <c r="C265" s="105"/>
      <c r="D265" s="106"/>
      <c r="E265" s="106"/>
      <c r="F265" s="107"/>
      <c r="G265" s="114" t="s">
        <v>76</v>
      </c>
      <c r="H265" s="114" t="s">
        <v>76</v>
      </c>
      <c r="I265" s="114" t="s">
        <v>76</v>
      </c>
      <c r="J265" s="114" t="s">
        <v>76</v>
      </c>
      <c r="K265" s="114" t="s">
        <v>9</v>
      </c>
      <c r="L265" s="108" t="s">
        <v>8</v>
      </c>
      <c r="M265" s="108" t="s">
        <v>8</v>
      </c>
      <c r="N265" s="108" t="s">
        <v>8</v>
      </c>
      <c r="O265" s="108" t="s">
        <v>8</v>
      </c>
      <c r="P265" s="225" t="s">
        <v>76</v>
      </c>
      <c r="Q265" s="244" t="s">
        <v>34</v>
      </c>
      <c r="R265" s="259" t="s">
        <v>299</v>
      </c>
      <c r="S265" s="265" t="s">
        <v>300</v>
      </c>
      <c r="T265" s="217">
        <v>0</v>
      </c>
      <c r="U265" s="149" t="s">
        <v>58</v>
      </c>
      <c r="V265" s="149" t="s">
        <v>256</v>
      </c>
      <c r="W265" s="150" t="str">
        <f t="shared" si="144"/>
        <v>&lt; 30 mn</v>
      </c>
      <c r="X265" s="151" t="s">
        <v>31</v>
      </c>
      <c r="Y265" s="229" t="s">
        <v>108</v>
      </c>
      <c r="Z265" s="152">
        <f t="shared" si="116"/>
        <v>0</v>
      </c>
      <c r="AA265" s="152">
        <f t="shared" si="117"/>
        <v>0</v>
      </c>
      <c r="AB265" s="152">
        <f t="shared" si="118"/>
        <v>0</v>
      </c>
      <c r="AC265" s="152">
        <f t="shared" si="119"/>
        <v>0</v>
      </c>
      <c r="AD265" s="152">
        <f t="shared" si="120"/>
        <v>0</v>
      </c>
      <c r="AE265" s="152">
        <f t="shared" si="121"/>
        <v>0</v>
      </c>
      <c r="AF265" s="152">
        <f t="shared" si="122"/>
        <v>0</v>
      </c>
      <c r="AG265" s="152">
        <f t="shared" si="123"/>
        <v>0</v>
      </c>
      <c r="AH265" s="152">
        <f t="shared" si="124"/>
        <v>0</v>
      </c>
      <c r="AI265" s="152">
        <f t="shared" si="125"/>
        <v>0</v>
      </c>
      <c r="AJ265" s="152">
        <f t="shared" si="126"/>
        <v>0</v>
      </c>
      <c r="AK265" s="152">
        <f t="shared" si="127"/>
        <v>0</v>
      </c>
      <c r="AL265" s="263">
        <f t="shared" si="142"/>
        <v>0</v>
      </c>
      <c r="AM265" s="263">
        <f t="shared" si="140"/>
        <v>0</v>
      </c>
      <c r="AN265" s="263">
        <f t="shared" si="143"/>
        <v>0</v>
      </c>
      <c r="AO265" s="251">
        <f t="shared" si="141"/>
        <v>0</v>
      </c>
      <c r="AP265" s="153">
        <f t="shared" si="129"/>
        <v>0</v>
      </c>
      <c r="AQ265" s="153" t="str">
        <f t="shared" si="130"/>
        <v>0</v>
      </c>
      <c r="AR265" s="153" t="str">
        <f t="shared" si="137"/>
        <v>0</v>
      </c>
      <c r="AS265" s="153" t="str">
        <f t="shared" si="138"/>
        <v>0</v>
      </c>
      <c r="AT265" s="247">
        <f t="shared" si="131"/>
        <v>1</v>
      </c>
      <c r="AU265" s="247" t="str">
        <f t="shared" si="132"/>
        <v>Faible</v>
      </c>
      <c r="AV265" s="346" t="str">
        <f t="shared" si="133"/>
        <v>NON</v>
      </c>
      <c r="AW265" s="234" t="str">
        <f>IF(CB265&lt;100,"RISQUE MINIME","RISQUE NON FAIBLE")</f>
        <v>RISQUE MINIME</v>
      </c>
      <c r="AX265" s="231" t="str">
        <f>IF(AO265=0,"NON","OUI")</f>
        <v>NON</v>
      </c>
      <c r="AY265" s="351"/>
      <c r="AZ265" s="352" t="s">
        <v>310</v>
      </c>
      <c r="BA265" s="237" t="str">
        <f>IF(AP265=0,"NON","OUI")</f>
        <v>NON</v>
      </c>
      <c r="BB265" s="351"/>
      <c r="BC265" s="351"/>
      <c r="BD265" s="352" t="s">
        <v>310</v>
      </c>
      <c r="BE265" s="237" t="str">
        <f>IF((AQ265+AR265)=3,"YEUX / INGESTION",IF(AQ265="2","YEUX",IF(AR265="1","INGESTION","NON")))</f>
        <v>NON</v>
      </c>
      <c r="BF265" s="351"/>
      <c r="BG265" s="354" t="s">
        <v>310</v>
      </c>
      <c r="BH265" s="154">
        <f>IF(ISNA(VLOOKUP(L265,CMRCLP,4,FALSE)),0,VLOOKUP(L265,CMRCLP,4))</f>
        <v>0</v>
      </c>
      <c r="BI265" s="154">
        <f>IF(ISNA(VLOOKUP(M265,CMRCLP,4,FALSE)),0,VLOOKUP(M265,CMRCLP,4))</f>
        <v>0</v>
      </c>
      <c r="BJ265" s="154">
        <f>IF(ISNA(VLOOKUP(N265,CMRCLP,4,FALSE)),0,VLOOKUP(N265,CMRCLP,4))</f>
        <v>0</v>
      </c>
      <c r="BK265" s="154">
        <f>IF(ISNA(VLOOKUP(O265,CMRCLP,4,FALSE)),0,VLOOKUP(O265,CMRCLP,4))</f>
        <v>0</v>
      </c>
      <c r="BL265" s="154">
        <f>IF(ISNA(VLOOKUP(L265,DANGERCLP,2,FALSE)),1,VLOOKUP(L265,DANGERCLP,2,FALSE))</f>
        <v>1</v>
      </c>
      <c r="BM265" s="154">
        <f>IF(ISNA(VLOOKUP(M265,DANGERCLP,2,FALSE)),1,VLOOKUP(M265,DANGERCLP,2,FALSE))</f>
        <v>1</v>
      </c>
      <c r="BN265" s="154">
        <f>IF(ISNA(VLOOKUP(N265,DANGERCLP,2,FALSE)),1,VLOOKUP(N265,DANGERCLP,2,FALSE))</f>
        <v>1</v>
      </c>
      <c r="BO265" s="154">
        <f>IF(ISNA(VLOOKUP(O265,DANGERCLP,2,FALSE)),1,VLOOKUP(O265,DANGERCLP,2,FALSE))</f>
        <v>1</v>
      </c>
      <c r="BP265" s="154">
        <f>IF(ISNA(VLOOKUP(P265,VLEPON,2)),1,VLOOKUP(P265,VLEPON,2))</f>
        <v>1</v>
      </c>
      <c r="BQ265" s="155">
        <f>T265/MAXA($T$8:$T$463)</f>
        <v>0</v>
      </c>
      <c r="BR265" s="156">
        <f t="shared" si="145"/>
        <v>11</v>
      </c>
      <c r="BS265" s="156">
        <f t="shared" si="146"/>
        <v>11</v>
      </c>
      <c r="BT265" s="157">
        <f t="shared" si="147"/>
        <v>1</v>
      </c>
      <c r="BU265" s="255">
        <f t="shared" si="128"/>
        <v>1</v>
      </c>
      <c r="BV265" s="252">
        <f>IF(ISNA(VLOOKUP((CONCATENATE(U265,V265)),Fréquencess,3,FALSE)),0,VLOOKUP((CONCATENATE(U265,V265)),Fréquencess,3,FALSE))</f>
        <v>1</v>
      </c>
      <c r="BW265" s="247">
        <f t="shared" si="148"/>
        <v>1</v>
      </c>
      <c r="BX265" s="247">
        <f t="shared" si="134"/>
        <v>1</v>
      </c>
      <c r="BY265" s="247">
        <f>IF(ISNA(VLOOKUP(Q265,score_volatilité,2,FALSE)),0,VLOOKUP(Q265,score_volatilité,2,FALSE))</f>
        <v>1</v>
      </c>
      <c r="BZ265" s="247">
        <f>IF(ISNA(VLOOKUP(X265,score_procédé,2,FALSE)),0,VLOOKUP(X265,score_procédé,2,FALSE))</f>
        <v>0.5</v>
      </c>
      <c r="CA265" s="247">
        <f>IF(ISNA(VLOOKUP(Y265,score_protection,2,FALSE)),0,VLOOKUP(Y265,score_protection,2,FALSE))</f>
        <v>1</v>
      </c>
      <c r="CB265" s="252">
        <f t="shared" si="135"/>
        <v>0.5</v>
      </c>
      <c r="CC265" s="154">
        <f>IF(ISNA(VLOOKUP(L265,DANGERARRETE,10,FALSE)),0,VLOOKUP(L265,DANGERARRETE,10,FALSE))</f>
        <v>0</v>
      </c>
      <c r="CD265" s="154">
        <f>IF(ISNA(VLOOKUP(M265,DANGERARRETE,10,FALSE)),0,VLOOKUP(M265,DANGERARRETE,10,FALSE))</f>
        <v>0</v>
      </c>
      <c r="CE265" s="154">
        <f>IF(ISNA(VLOOKUP(N265,DANGERARRETE,10,FALSE)),0,VLOOKUP(N265,DANGERARRETE,10,FALSE))</f>
        <v>0</v>
      </c>
      <c r="CF265" s="154">
        <f>IF(ISNA(VLOOKUP(O265,DANGERARRETE,10,FALSE)),0,VLOOKUP(O265,DANGERARRETE,10,FALSE))</f>
        <v>0</v>
      </c>
      <c r="CG265" s="154">
        <f t="shared" si="136"/>
        <v>0</v>
      </c>
      <c r="CH265" s="296" t="str">
        <f t="shared" si="139"/>
        <v>NON</v>
      </c>
    </row>
    <row r="266" spans="1:86" s="108" customFormat="1" ht="26.5" customHeight="1" x14ac:dyDescent="0.25">
      <c r="A266" s="77">
        <v>116</v>
      </c>
      <c r="B266" s="105"/>
      <c r="C266" s="105"/>
      <c r="D266" s="106"/>
      <c r="E266" s="106"/>
      <c r="F266" s="107"/>
      <c r="G266" s="114" t="s">
        <v>76</v>
      </c>
      <c r="H266" s="114" t="s">
        <v>76</v>
      </c>
      <c r="I266" s="114" t="s">
        <v>76</v>
      </c>
      <c r="J266" s="114" t="s">
        <v>76</v>
      </c>
      <c r="K266" s="114" t="s">
        <v>9</v>
      </c>
      <c r="L266" s="108" t="s">
        <v>8</v>
      </c>
      <c r="M266" s="108" t="s">
        <v>8</v>
      </c>
      <c r="N266" s="108" t="s">
        <v>8</v>
      </c>
      <c r="O266" s="108" t="s">
        <v>8</v>
      </c>
      <c r="P266" s="225" t="s">
        <v>76</v>
      </c>
      <c r="Q266" s="244" t="s">
        <v>34</v>
      </c>
      <c r="R266" s="259" t="s">
        <v>299</v>
      </c>
      <c r="S266" s="265" t="s">
        <v>300</v>
      </c>
      <c r="T266" s="217">
        <v>0</v>
      </c>
      <c r="U266" s="149" t="s">
        <v>58</v>
      </c>
      <c r="V266" s="149" t="s">
        <v>256</v>
      </c>
      <c r="W266" s="150" t="str">
        <f t="shared" si="144"/>
        <v>&lt; 30 mn</v>
      </c>
      <c r="X266" s="151" t="s">
        <v>31</v>
      </c>
      <c r="Y266" s="229" t="s">
        <v>108</v>
      </c>
      <c r="Z266" s="152">
        <f t="shared" si="116"/>
        <v>0</v>
      </c>
      <c r="AA266" s="152">
        <f t="shared" si="117"/>
        <v>0</v>
      </c>
      <c r="AB266" s="152">
        <f t="shared" si="118"/>
        <v>0</v>
      </c>
      <c r="AC266" s="152">
        <f t="shared" si="119"/>
        <v>0</v>
      </c>
      <c r="AD266" s="152">
        <f t="shared" si="120"/>
        <v>0</v>
      </c>
      <c r="AE266" s="152">
        <f t="shared" si="121"/>
        <v>0</v>
      </c>
      <c r="AF266" s="152">
        <f t="shared" si="122"/>
        <v>0</v>
      </c>
      <c r="AG266" s="152">
        <f t="shared" si="123"/>
        <v>0</v>
      </c>
      <c r="AH266" s="152">
        <f t="shared" si="124"/>
        <v>0</v>
      </c>
      <c r="AI266" s="152">
        <f t="shared" si="125"/>
        <v>0</v>
      </c>
      <c r="AJ266" s="152">
        <f t="shared" si="126"/>
        <v>0</v>
      </c>
      <c r="AK266" s="152">
        <f t="shared" si="127"/>
        <v>0</v>
      </c>
      <c r="AL266" s="263">
        <f t="shared" si="142"/>
        <v>0</v>
      </c>
      <c r="AM266" s="263">
        <f t="shared" si="140"/>
        <v>0</v>
      </c>
      <c r="AN266" s="263">
        <f t="shared" si="143"/>
        <v>0</v>
      </c>
      <c r="AO266" s="251">
        <f t="shared" si="141"/>
        <v>0</v>
      </c>
      <c r="AP266" s="153">
        <f t="shared" si="129"/>
        <v>0</v>
      </c>
      <c r="AQ266" s="153" t="str">
        <f t="shared" si="130"/>
        <v>0</v>
      </c>
      <c r="AR266" s="153" t="str">
        <f t="shared" si="137"/>
        <v>0</v>
      </c>
      <c r="AS266" s="153" t="str">
        <f t="shared" si="138"/>
        <v>0</v>
      </c>
      <c r="AT266" s="247">
        <f t="shared" si="131"/>
        <v>1</v>
      </c>
      <c r="AU266" s="247" t="str">
        <f t="shared" si="132"/>
        <v>Faible</v>
      </c>
      <c r="AV266" s="346" t="str">
        <f t="shared" si="133"/>
        <v>NON</v>
      </c>
      <c r="AW266" s="234" t="str">
        <f>IF(CB266&lt;100,"RISQUE MINIME","RISQUE NON FAIBLE")</f>
        <v>RISQUE MINIME</v>
      </c>
      <c r="AX266" s="231" t="str">
        <f>IF(AO266=0,"NON","OUI")</f>
        <v>NON</v>
      </c>
      <c r="AY266" s="351"/>
      <c r="AZ266" s="352" t="s">
        <v>310</v>
      </c>
      <c r="BA266" s="237" t="str">
        <f>IF(AP266=0,"NON","OUI")</f>
        <v>NON</v>
      </c>
      <c r="BB266" s="351"/>
      <c r="BC266" s="351"/>
      <c r="BD266" s="352" t="s">
        <v>310</v>
      </c>
      <c r="BE266" s="237" t="str">
        <f>IF((AQ266+AR266)=3,"YEUX / INGESTION",IF(AQ266="2","YEUX",IF(AR266="1","INGESTION","NON")))</f>
        <v>NON</v>
      </c>
      <c r="BF266" s="351"/>
      <c r="BG266" s="354" t="s">
        <v>310</v>
      </c>
      <c r="BH266" s="154">
        <f>IF(ISNA(VLOOKUP(L266,CMRCLP,4,FALSE)),0,VLOOKUP(L266,CMRCLP,4))</f>
        <v>0</v>
      </c>
      <c r="BI266" s="154">
        <f>IF(ISNA(VLOOKUP(M266,CMRCLP,4,FALSE)),0,VLOOKUP(M266,CMRCLP,4))</f>
        <v>0</v>
      </c>
      <c r="BJ266" s="154">
        <f>IF(ISNA(VLOOKUP(N266,CMRCLP,4,FALSE)),0,VLOOKUP(N266,CMRCLP,4))</f>
        <v>0</v>
      </c>
      <c r="BK266" s="154">
        <f>IF(ISNA(VLOOKUP(O266,CMRCLP,4,FALSE)),0,VLOOKUP(O266,CMRCLP,4))</f>
        <v>0</v>
      </c>
      <c r="BL266" s="154">
        <f>IF(ISNA(VLOOKUP(L266,DANGERCLP,2,FALSE)),1,VLOOKUP(L266,DANGERCLP,2,FALSE))</f>
        <v>1</v>
      </c>
      <c r="BM266" s="154">
        <f>IF(ISNA(VLOOKUP(M266,DANGERCLP,2,FALSE)),1,VLOOKUP(M266,DANGERCLP,2,FALSE))</f>
        <v>1</v>
      </c>
      <c r="BN266" s="154">
        <f>IF(ISNA(VLOOKUP(N266,DANGERCLP,2,FALSE)),1,VLOOKUP(N266,DANGERCLP,2,FALSE))</f>
        <v>1</v>
      </c>
      <c r="BO266" s="154">
        <f>IF(ISNA(VLOOKUP(O266,DANGERCLP,2,FALSE)),1,VLOOKUP(O266,DANGERCLP,2,FALSE))</f>
        <v>1</v>
      </c>
      <c r="BP266" s="154">
        <f>IF(ISNA(VLOOKUP(P266,VLEPON,2)),1,VLOOKUP(P266,VLEPON,2))</f>
        <v>1</v>
      </c>
      <c r="BQ266" s="155">
        <f>T266/MAXA($T$8:$T$463)</f>
        <v>0</v>
      </c>
      <c r="BR266" s="156">
        <f t="shared" si="145"/>
        <v>11</v>
      </c>
      <c r="BS266" s="156">
        <f t="shared" si="146"/>
        <v>11</v>
      </c>
      <c r="BT266" s="157">
        <f t="shared" si="147"/>
        <v>1</v>
      </c>
      <c r="BU266" s="255">
        <f t="shared" si="128"/>
        <v>1</v>
      </c>
      <c r="BV266" s="252">
        <f>IF(ISNA(VLOOKUP((CONCATENATE(U266,V266)),Fréquencess,3,FALSE)),0,VLOOKUP((CONCATENATE(U266,V266)),Fréquencess,3,FALSE))</f>
        <v>1</v>
      </c>
      <c r="BW266" s="247">
        <f t="shared" si="148"/>
        <v>1</v>
      </c>
      <c r="BX266" s="247">
        <f t="shared" si="134"/>
        <v>1</v>
      </c>
      <c r="BY266" s="247">
        <f>IF(ISNA(VLOOKUP(Q266,score_volatilité,2,FALSE)),0,VLOOKUP(Q266,score_volatilité,2,FALSE))</f>
        <v>1</v>
      </c>
      <c r="BZ266" s="247">
        <f>IF(ISNA(VLOOKUP(X266,score_procédé,2,FALSE)),0,VLOOKUP(X266,score_procédé,2,FALSE))</f>
        <v>0.5</v>
      </c>
      <c r="CA266" s="247">
        <f>IF(ISNA(VLOOKUP(Y266,score_protection,2,FALSE)),0,VLOOKUP(Y266,score_protection,2,FALSE))</f>
        <v>1</v>
      </c>
      <c r="CB266" s="252">
        <f t="shared" si="135"/>
        <v>0.5</v>
      </c>
      <c r="CC266" s="154">
        <f>IF(ISNA(VLOOKUP(L266,DANGERARRETE,10,FALSE)),0,VLOOKUP(L266,DANGERARRETE,10,FALSE))</f>
        <v>0</v>
      </c>
      <c r="CD266" s="154">
        <f>IF(ISNA(VLOOKUP(M266,DANGERARRETE,10,FALSE)),0,VLOOKUP(M266,DANGERARRETE,10,FALSE))</f>
        <v>0</v>
      </c>
      <c r="CE266" s="154">
        <f>IF(ISNA(VLOOKUP(N266,DANGERARRETE,10,FALSE)),0,VLOOKUP(N266,DANGERARRETE,10,FALSE))</f>
        <v>0</v>
      </c>
      <c r="CF266" s="154">
        <f>IF(ISNA(VLOOKUP(O266,DANGERARRETE,10,FALSE)),0,VLOOKUP(O266,DANGERARRETE,10,FALSE))</f>
        <v>0</v>
      </c>
      <c r="CG266" s="154">
        <f t="shared" si="136"/>
        <v>0</v>
      </c>
      <c r="CH266" s="296" t="str">
        <f t="shared" si="139"/>
        <v>NON</v>
      </c>
    </row>
    <row r="267" spans="1:86" s="108" customFormat="1" ht="26.5" customHeight="1" x14ac:dyDescent="0.25">
      <c r="A267" s="77">
        <v>116</v>
      </c>
      <c r="B267" s="105"/>
      <c r="C267" s="105"/>
      <c r="D267" s="106"/>
      <c r="E267" s="106"/>
      <c r="F267" s="107"/>
      <c r="G267" s="114" t="s">
        <v>76</v>
      </c>
      <c r="H267" s="114" t="s">
        <v>76</v>
      </c>
      <c r="I267" s="114" t="s">
        <v>76</v>
      </c>
      <c r="J267" s="114" t="s">
        <v>76</v>
      </c>
      <c r="K267" s="114" t="s">
        <v>9</v>
      </c>
      <c r="L267" s="108" t="s">
        <v>8</v>
      </c>
      <c r="M267" s="108" t="s">
        <v>8</v>
      </c>
      <c r="N267" s="108" t="s">
        <v>8</v>
      </c>
      <c r="O267" s="108" t="s">
        <v>8</v>
      </c>
      <c r="P267" s="225" t="s">
        <v>76</v>
      </c>
      <c r="Q267" s="244" t="s">
        <v>34</v>
      </c>
      <c r="R267" s="259" t="s">
        <v>299</v>
      </c>
      <c r="S267" s="265" t="s">
        <v>300</v>
      </c>
      <c r="T267" s="217">
        <v>0</v>
      </c>
      <c r="U267" s="149" t="s">
        <v>58</v>
      </c>
      <c r="V267" s="149" t="s">
        <v>256</v>
      </c>
      <c r="W267" s="150" t="str">
        <f t="shared" si="144"/>
        <v>&lt; 30 mn</v>
      </c>
      <c r="X267" s="151" t="s">
        <v>31</v>
      </c>
      <c r="Y267" s="229" t="s">
        <v>108</v>
      </c>
      <c r="Z267" s="152">
        <f t="shared" si="116"/>
        <v>0</v>
      </c>
      <c r="AA267" s="152">
        <f t="shared" si="117"/>
        <v>0</v>
      </c>
      <c r="AB267" s="152">
        <f t="shared" si="118"/>
        <v>0</v>
      </c>
      <c r="AC267" s="152">
        <f t="shared" si="119"/>
        <v>0</v>
      </c>
      <c r="AD267" s="152">
        <f t="shared" si="120"/>
        <v>0</v>
      </c>
      <c r="AE267" s="152">
        <f t="shared" si="121"/>
        <v>0</v>
      </c>
      <c r="AF267" s="152">
        <f t="shared" si="122"/>
        <v>0</v>
      </c>
      <c r="AG267" s="152">
        <f t="shared" si="123"/>
        <v>0</v>
      </c>
      <c r="AH267" s="152">
        <f t="shared" si="124"/>
        <v>0</v>
      </c>
      <c r="AI267" s="152">
        <f t="shared" si="125"/>
        <v>0</v>
      </c>
      <c r="AJ267" s="152">
        <f t="shared" si="126"/>
        <v>0</v>
      </c>
      <c r="AK267" s="152">
        <f t="shared" si="127"/>
        <v>0</v>
      </c>
      <c r="AL267" s="263">
        <f t="shared" si="142"/>
        <v>0</v>
      </c>
      <c r="AM267" s="263">
        <f t="shared" si="140"/>
        <v>0</v>
      </c>
      <c r="AN267" s="263">
        <f t="shared" si="143"/>
        <v>0</v>
      </c>
      <c r="AO267" s="251">
        <f t="shared" si="141"/>
        <v>0</v>
      </c>
      <c r="AP267" s="153">
        <f t="shared" si="129"/>
        <v>0</v>
      </c>
      <c r="AQ267" s="153" t="str">
        <f t="shared" si="130"/>
        <v>0</v>
      </c>
      <c r="AR267" s="153" t="str">
        <f t="shared" si="137"/>
        <v>0</v>
      </c>
      <c r="AS267" s="153" t="str">
        <f t="shared" si="138"/>
        <v>0</v>
      </c>
      <c r="AT267" s="247">
        <f t="shared" si="131"/>
        <v>1</v>
      </c>
      <c r="AU267" s="247" t="str">
        <f t="shared" si="132"/>
        <v>Faible</v>
      </c>
      <c r="AV267" s="346" t="str">
        <f t="shared" si="133"/>
        <v>NON</v>
      </c>
      <c r="AW267" s="234" t="str">
        <f>IF(CB267&lt;100,"RISQUE MINIME","RISQUE NON FAIBLE")</f>
        <v>RISQUE MINIME</v>
      </c>
      <c r="AX267" s="231" t="str">
        <f>IF(AO267=0,"NON","OUI")</f>
        <v>NON</v>
      </c>
      <c r="AY267" s="351"/>
      <c r="AZ267" s="352" t="s">
        <v>310</v>
      </c>
      <c r="BA267" s="237" t="str">
        <f>IF(AP267=0,"NON","OUI")</f>
        <v>NON</v>
      </c>
      <c r="BB267" s="351"/>
      <c r="BC267" s="351"/>
      <c r="BD267" s="352" t="s">
        <v>310</v>
      </c>
      <c r="BE267" s="237" t="str">
        <f>IF((AQ267+AR267)=3,"YEUX / INGESTION",IF(AQ267="2","YEUX",IF(AR267="1","INGESTION","NON")))</f>
        <v>NON</v>
      </c>
      <c r="BF267" s="351"/>
      <c r="BG267" s="354" t="s">
        <v>310</v>
      </c>
      <c r="BH267" s="154">
        <f>IF(ISNA(VLOOKUP(L267,CMRCLP,4,FALSE)),0,VLOOKUP(L267,CMRCLP,4))</f>
        <v>0</v>
      </c>
      <c r="BI267" s="154">
        <f>IF(ISNA(VLOOKUP(M267,CMRCLP,4,FALSE)),0,VLOOKUP(M267,CMRCLP,4))</f>
        <v>0</v>
      </c>
      <c r="BJ267" s="154">
        <f>IF(ISNA(VLOOKUP(N267,CMRCLP,4,FALSE)),0,VLOOKUP(N267,CMRCLP,4))</f>
        <v>0</v>
      </c>
      <c r="BK267" s="154">
        <f>IF(ISNA(VLOOKUP(O267,CMRCLP,4,FALSE)),0,VLOOKUP(O267,CMRCLP,4))</f>
        <v>0</v>
      </c>
      <c r="BL267" s="154">
        <f>IF(ISNA(VLOOKUP(L267,DANGERCLP,2,FALSE)),1,VLOOKUP(L267,DANGERCLP,2,FALSE))</f>
        <v>1</v>
      </c>
      <c r="BM267" s="154">
        <f>IF(ISNA(VLOOKUP(M267,DANGERCLP,2,FALSE)),1,VLOOKUP(M267,DANGERCLP,2,FALSE))</f>
        <v>1</v>
      </c>
      <c r="BN267" s="154">
        <f>IF(ISNA(VLOOKUP(N267,DANGERCLP,2,FALSE)),1,VLOOKUP(N267,DANGERCLP,2,FALSE))</f>
        <v>1</v>
      </c>
      <c r="BO267" s="154">
        <f>IF(ISNA(VLOOKUP(O267,DANGERCLP,2,FALSE)),1,VLOOKUP(O267,DANGERCLP,2,FALSE))</f>
        <v>1</v>
      </c>
      <c r="BP267" s="154">
        <f>IF(ISNA(VLOOKUP(P267,VLEPON,2)),1,VLOOKUP(P267,VLEPON,2))</f>
        <v>1</v>
      </c>
      <c r="BQ267" s="155">
        <f>T267/MAXA($T$8:$T$463)</f>
        <v>0</v>
      </c>
      <c r="BR267" s="156">
        <f t="shared" si="145"/>
        <v>11</v>
      </c>
      <c r="BS267" s="156">
        <f t="shared" si="146"/>
        <v>11</v>
      </c>
      <c r="BT267" s="157">
        <f t="shared" si="147"/>
        <v>1</v>
      </c>
      <c r="BU267" s="255">
        <f t="shared" si="128"/>
        <v>1</v>
      </c>
      <c r="BV267" s="252">
        <f>IF(ISNA(VLOOKUP((CONCATENATE(U267,V267)),Fréquencess,3,FALSE)),0,VLOOKUP((CONCATENATE(U267,V267)),Fréquencess,3,FALSE))</f>
        <v>1</v>
      </c>
      <c r="BW267" s="247">
        <f t="shared" si="148"/>
        <v>1</v>
      </c>
      <c r="BX267" s="247">
        <f t="shared" si="134"/>
        <v>1</v>
      </c>
      <c r="BY267" s="247">
        <f>IF(ISNA(VLOOKUP(Q267,score_volatilité,2,FALSE)),0,VLOOKUP(Q267,score_volatilité,2,FALSE))</f>
        <v>1</v>
      </c>
      <c r="BZ267" s="247">
        <f>IF(ISNA(VLOOKUP(X267,score_procédé,2,FALSE)),0,VLOOKUP(X267,score_procédé,2,FALSE))</f>
        <v>0.5</v>
      </c>
      <c r="CA267" s="247">
        <f>IF(ISNA(VLOOKUP(Y267,score_protection,2,FALSE)),0,VLOOKUP(Y267,score_protection,2,FALSE))</f>
        <v>1</v>
      </c>
      <c r="CB267" s="252">
        <f t="shared" si="135"/>
        <v>0.5</v>
      </c>
      <c r="CC267" s="154">
        <f>IF(ISNA(VLOOKUP(L267,DANGERARRETE,10,FALSE)),0,VLOOKUP(L267,DANGERARRETE,10,FALSE))</f>
        <v>0</v>
      </c>
      <c r="CD267" s="154">
        <f>IF(ISNA(VLOOKUP(M267,DANGERARRETE,10,FALSE)),0,VLOOKUP(M267,DANGERARRETE,10,FALSE))</f>
        <v>0</v>
      </c>
      <c r="CE267" s="154">
        <f>IF(ISNA(VLOOKUP(N267,DANGERARRETE,10,FALSE)),0,VLOOKUP(N267,DANGERARRETE,10,FALSE))</f>
        <v>0</v>
      </c>
      <c r="CF267" s="154">
        <f>IF(ISNA(VLOOKUP(O267,DANGERARRETE,10,FALSE)),0,VLOOKUP(O267,DANGERARRETE,10,FALSE))</f>
        <v>0</v>
      </c>
      <c r="CG267" s="154">
        <f t="shared" si="136"/>
        <v>0</v>
      </c>
      <c r="CH267" s="296" t="str">
        <f t="shared" si="139"/>
        <v>NON</v>
      </c>
    </row>
    <row r="268" spans="1:86" s="108" customFormat="1" ht="26.5" customHeight="1" x14ac:dyDescent="0.25">
      <c r="A268" s="77">
        <v>116</v>
      </c>
      <c r="B268" s="105"/>
      <c r="C268" s="105"/>
      <c r="D268" s="106"/>
      <c r="E268" s="106"/>
      <c r="F268" s="107"/>
      <c r="G268" s="114" t="s">
        <v>76</v>
      </c>
      <c r="H268" s="114" t="s">
        <v>76</v>
      </c>
      <c r="I268" s="114" t="s">
        <v>76</v>
      </c>
      <c r="J268" s="114" t="s">
        <v>76</v>
      </c>
      <c r="K268" s="114" t="s">
        <v>9</v>
      </c>
      <c r="L268" s="108" t="s">
        <v>8</v>
      </c>
      <c r="M268" s="108" t="s">
        <v>8</v>
      </c>
      <c r="N268" s="108" t="s">
        <v>8</v>
      </c>
      <c r="O268" s="108" t="s">
        <v>8</v>
      </c>
      <c r="P268" s="225" t="s">
        <v>76</v>
      </c>
      <c r="Q268" s="244" t="s">
        <v>34</v>
      </c>
      <c r="R268" s="259" t="s">
        <v>299</v>
      </c>
      <c r="S268" s="265" t="s">
        <v>300</v>
      </c>
      <c r="T268" s="217">
        <v>0</v>
      </c>
      <c r="U268" s="149" t="s">
        <v>58</v>
      </c>
      <c r="V268" s="149" t="s">
        <v>256</v>
      </c>
      <c r="W268" s="150" t="str">
        <f t="shared" si="144"/>
        <v>&lt; 30 mn</v>
      </c>
      <c r="X268" s="151" t="s">
        <v>31</v>
      </c>
      <c r="Y268" s="229" t="s">
        <v>108</v>
      </c>
      <c r="Z268" s="152">
        <f t="shared" ref="Z268:Z305" si="149">IF(ISNA(VLOOKUP(L268,DANGERCLP,7,FALSE)),0,(VLOOKUP(L268,DANGERCLP,7,FALSE)))</f>
        <v>0</v>
      </c>
      <c r="AA268" s="152">
        <f t="shared" ref="AA268:AA305" si="150">IF(ISNA(VLOOKUP(L268,DANGERCLP,8,FALSE)),0,(VLOOKUP(L268,DANGERCLP,8,FALSE)))</f>
        <v>0</v>
      </c>
      <c r="AB268" s="152">
        <f t="shared" ref="AB268:AB305" si="151">IF(ISNA(VLOOKUP(L268,DANGERCLP,9,FALSE)),0,(VLOOKUP(L268,DANGERCLP,9,FALSE)))</f>
        <v>0</v>
      </c>
      <c r="AC268" s="152">
        <f t="shared" ref="AC268:AC305" si="152">IF(ISNA(VLOOKUP(M268,DANGERCLP,7,FALSE)),0,(VLOOKUP(M268,DANGERCLP,7,FALSE)))</f>
        <v>0</v>
      </c>
      <c r="AD268" s="152">
        <f t="shared" ref="AD268:AD305" si="153">IF(ISNA(VLOOKUP(M268,DANGERCLP,8,FALSE)),0,(VLOOKUP(M268,DANGERCLP,8,FALSE)))</f>
        <v>0</v>
      </c>
      <c r="AE268" s="152">
        <f t="shared" ref="AE268:AE305" si="154">IF(ISNA(VLOOKUP(M268,DANGERCLP,9,FALSE)),0,(VLOOKUP(M268,DANGERCLP,9,FALSE)))</f>
        <v>0</v>
      </c>
      <c r="AF268" s="152">
        <f t="shared" ref="AF268:AF305" si="155">IF(ISNA(VLOOKUP(N268,DANGERCLP,7,FALSE)),0,(VLOOKUP(N268,DANGERCLP,7,FALSE)))</f>
        <v>0</v>
      </c>
      <c r="AG268" s="152">
        <f t="shared" ref="AG268:AG305" si="156">IF(ISNA(VLOOKUP(N268,DANGERCLP,8,FALSE)),0,(VLOOKUP(N268,DANGERCLP,8,FALSE)))</f>
        <v>0</v>
      </c>
      <c r="AH268" s="152">
        <f t="shared" ref="AH268:AH305" si="157">IF(ISNA(VLOOKUP(N268,DANGERCLP,9,FALSE)),0,(VLOOKUP(N268,DANGERCLP,9,FALSE)))</f>
        <v>0</v>
      </c>
      <c r="AI268" s="152">
        <f t="shared" ref="AI268:AI305" si="158">IF(ISNA(VLOOKUP(O268,DANGERCLP,7,FALSE)),0,(VLOOKUP(O268,DANGERCLP,7,FALSE)))</f>
        <v>0</v>
      </c>
      <c r="AJ268" s="152">
        <f t="shared" ref="AJ268:AJ305" si="159">IF(ISNA(VLOOKUP(O268,DANGERCLP,8,FALSE)),0,(VLOOKUP(O268,DANGERCLP,8,FALSE)))</f>
        <v>0</v>
      </c>
      <c r="AK268" s="152">
        <f t="shared" ref="AK268:AK305" si="160">IF(ISNA(VLOOKUP(O268,DANGERCLP,9,FALSE)),0,(VLOOKUP(O268,DANGERCLP,9,FALSE)))</f>
        <v>0</v>
      </c>
      <c r="AL268" s="263">
        <f t="shared" si="142"/>
        <v>0</v>
      </c>
      <c r="AM268" s="263">
        <f t="shared" si="140"/>
        <v>0</v>
      </c>
      <c r="AN268" s="263">
        <f t="shared" si="143"/>
        <v>0</v>
      </c>
      <c r="AO268" s="251">
        <f t="shared" si="141"/>
        <v>0</v>
      </c>
      <c r="AP268" s="153">
        <f t="shared" si="129"/>
        <v>0</v>
      </c>
      <c r="AQ268" s="153" t="str">
        <f t="shared" si="130"/>
        <v>0</v>
      </c>
      <c r="AR268" s="153" t="str">
        <f t="shared" si="137"/>
        <v>0</v>
      </c>
      <c r="AS268" s="153" t="str">
        <f t="shared" si="138"/>
        <v>0</v>
      </c>
      <c r="AT268" s="247">
        <f t="shared" si="131"/>
        <v>1</v>
      </c>
      <c r="AU268" s="247" t="str">
        <f t="shared" si="132"/>
        <v>Faible</v>
      </c>
      <c r="AV268" s="346" t="str">
        <f t="shared" si="133"/>
        <v>NON</v>
      </c>
      <c r="AW268" s="234" t="str">
        <f>IF(CB268&lt;100,"RISQUE MINIME","RISQUE NON FAIBLE")</f>
        <v>RISQUE MINIME</v>
      </c>
      <c r="AX268" s="231" t="str">
        <f>IF(AO268=0,"NON","OUI")</f>
        <v>NON</v>
      </c>
      <c r="AY268" s="351"/>
      <c r="AZ268" s="352" t="s">
        <v>310</v>
      </c>
      <c r="BA268" s="237" t="str">
        <f>IF(AP268=0,"NON","OUI")</f>
        <v>NON</v>
      </c>
      <c r="BB268" s="351"/>
      <c r="BC268" s="351"/>
      <c r="BD268" s="352" t="s">
        <v>310</v>
      </c>
      <c r="BE268" s="237" t="str">
        <f>IF((AQ268+AR268)=3,"YEUX / INGESTION",IF(AQ268="2","YEUX",IF(AR268="1","INGESTION","NON")))</f>
        <v>NON</v>
      </c>
      <c r="BF268" s="351"/>
      <c r="BG268" s="354" t="s">
        <v>310</v>
      </c>
      <c r="BH268" s="154">
        <f>IF(ISNA(VLOOKUP(L268,CMRCLP,4,FALSE)),0,VLOOKUP(L268,CMRCLP,4))</f>
        <v>0</v>
      </c>
      <c r="BI268" s="154">
        <f>IF(ISNA(VLOOKUP(M268,CMRCLP,4,FALSE)),0,VLOOKUP(M268,CMRCLP,4))</f>
        <v>0</v>
      </c>
      <c r="BJ268" s="154">
        <f>IF(ISNA(VLOOKUP(N268,CMRCLP,4,FALSE)),0,VLOOKUP(N268,CMRCLP,4))</f>
        <v>0</v>
      </c>
      <c r="BK268" s="154">
        <f>IF(ISNA(VLOOKUP(O268,CMRCLP,4,FALSE)),0,VLOOKUP(O268,CMRCLP,4))</f>
        <v>0</v>
      </c>
      <c r="BL268" s="154">
        <f>IF(ISNA(VLOOKUP(L268,DANGERCLP,2,FALSE)),1,VLOOKUP(L268,DANGERCLP,2,FALSE))</f>
        <v>1</v>
      </c>
      <c r="BM268" s="154">
        <f>IF(ISNA(VLOOKUP(M268,DANGERCLP,2,FALSE)),1,VLOOKUP(M268,DANGERCLP,2,FALSE))</f>
        <v>1</v>
      </c>
      <c r="BN268" s="154">
        <f>IF(ISNA(VLOOKUP(N268,DANGERCLP,2,FALSE)),1,VLOOKUP(N268,DANGERCLP,2,FALSE))</f>
        <v>1</v>
      </c>
      <c r="BO268" s="154">
        <f>IF(ISNA(VLOOKUP(O268,DANGERCLP,2,FALSE)),1,VLOOKUP(O268,DANGERCLP,2,FALSE))</f>
        <v>1</v>
      </c>
      <c r="BP268" s="154">
        <f>IF(ISNA(VLOOKUP(P268,VLEPON,2)),1,VLOOKUP(P268,VLEPON,2))</f>
        <v>1</v>
      </c>
      <c r="BQ268" s="155">
        <f>T268/MAXA($T$8:$T$463)</f>
        <v>0</v>
      </c>
      <c r="BR268" s="156">
        <f t="shared" si="145"/>
        <v>11</v>
      </c>
      <c r="BS268" s="156">
        <f t="shared" si="146"/>
        <v>11</v>
      </c>
      <c r="BT268" s="157">
        <f t="shared" si="147"/>
        <v>1</v>
      </c>
      <c r="BU268" s="255">
        <f t="shared" ref="BU268:BU305" si="161">MAXA(BL268:BP268)</f>
        <v>1</v>
      </c>
      <c r="BV268" s="252">
        <f>IF(ISNA(VLOOKUP((CONCATENATE(U268,V268)),Fréquencess,3,FALSE)),0,VLOOKUP((CONCATENATE(U268,V268)),Fréquencess,3,FALSE))</f>
        <v>1</v>
      </c>
      <c r="BW268" s="247">
        <f t="shared" si="148"/>
        <v>1</v>
      </c>
      <c r="BX268" s="247">
        <f t="shared" si="134"/>
        <v>1</v>
      </c>
      <c r="BY268" s="247">
        <f>IF(ISNA(VLOOKUP(Q268,score_volatilité,2,FALSE)),0,VLOOKUP(Q268,score_volatilité,2,FALSE))</f>
        <v>1</v>
      </c>
      <c r="BZ268" s="247">
        <f>IF(ISNA(VLOOKUP(X268,score_procédé,2,FALSE)),0,VLOOKUP(X268,score_procédé,2,FALSE))</f>
        <v>0.5</v>
      </c>
      <c r="CA268" s="247">
        <f>IF(ISNA(VLOOKUP(Y268,score_protection,2,FALSE)),0,VLOOKUP(Y268,score_protection,2,FALSE))</f>
        <v>1</v>
      </c>
      <c r="CB268" s="252">
        <f t="shared" si="135"/>
        <v>0.5</v>
      </c>
      <c r="CC268" s="154">
        <f>IF(ISNA(VLOOKUP(L268,DANGERARRETE,10,FALSE)),0,VLOOKUP(L268,DANGERARRETE,10,FALSE))</f>
        <v>0</v>
      </c>
      <c r="CD268" s="154">
        <f>IF(ISNA(VLOOKUP(M268,DANGERARRETE,10,FALSE)),0,VLOOKUP(M268,DANGERARRETE,10,FALSE))</f>
        <v>0</v>
      </c>
      <c r="CE268" s="154">
        <f>IF(ISNA(VLOOKUP(N268,DANGERARRETE,10,FALSE)),0,VLOOKUP(N268,DANGERARRETE,10,FALSE))</f>
        <v>0</v>
      </c>
      <c r="CF268" s="154">
        <f>IF(ISNA(VLOOKUP(O268,DANGERARRETE,10,FALSE)),0,VLOOKUP(O268,DANGERARRETE,10,FALSE))</f>
        <v>0</v>
      </c>
      <c r="CG268" s="154">
        <f t="shared" si="136"/>
        <v>0</v>
      </c>
      <c r="CH268" s="296" t="str">
        <f t="shared" si="139"/>
        <v>NON</v>
      </c>
    </row>
    <row r="269" spans="1:86" s="108" customFormat="1" ht="26.5" customHeight="1" x14ac:dyDescent="0.25">
      <c r="A269" s="77">
        <v>116</v>
      </c>
      <c r="B269" s="105"/>
      <c r="C269" s="105"/>
      <c r="D269" s="106"/>
      <c r="E269" s="106"/>
      <c r="F269" s="107"/>
      <c r="G269" s="114" t="s">
        <v>76</v>
      </c>
      <c r="H269" s="114" t="s">
        <v>76</v>
      </c>
      <c r="I269" s="114" t="s">
        <v>76</v>
      </c>
      <c r="J269" s="114" t="s">
        <v>76</v>
      </c>
      <c r="K269" s="114" t="s">
        <v>9</v>
      </c>
      <c r="L269" s="108" t="s">
        <v>8</v>
      </c>
      <c r="M269" s="108" t="s">
        <v>8</v>
      </c>
      <c r="N269" s="108" t="s">
        <v>8</v>
      </c>
      <c r="O269" s="108" t="s">
        <v>8</v>
      </c>
      <c r="P269" s="225" t="s">
        <v>76</v>
      </c>
      <c r="Q269" s="244" t="s">
        <v>34</v>
      </c>
      <c r="R269" s="259" t="s">
        <v>299</v>
      </c>
      <c r="S269" s="265" t="s">
        <v>300</v>
      </c>
      <c r="T269" s="217">
        <v>0</v>
      </c>
      <c r="U269" s="149" t="s">
        <v>58</v>
      </c>
      <c r="V269" s="149" t="s">
        <v>256</v>
      </c>
      <c r="W269" s="150" t="str">
        <f t="shared" si="144"/>
        <v>&lt; 30 mn</v>
      </c>
      <c r="X269" s="151" t="s">
        <v>31</v>
      </c>
      <c r="Y269" s="229" t="s">
        <v>108</v>
      </c>
      <c r="Z269" s="152">
        <f t="shared" si="149"/>
        <v>0</v>
      </c>
      <c r="AA269" s="152">
        <f t="shared" si="150"/>
        <v>0</v>
      </c>
      <c r="AB269" s="152">
        <f t="shared" si="151"/>
        <v>0</v>
      </c>
      <c r="AC269" s="152">
        <f t="shared" si="152"/>
        <v>0</v>
      </c>
      <c r="AD269" s="152">
        <f t="shared" si="153"/>
        <v>0</v>
      </c>
      <c r="AE269" s="152">
        <f t="shared" si="154"/>
        <v>0</v>
      </c>
      <c r="AF269" s="152">
        <f t="shared" si="155"/>
        <v>0</v>
      </c>
      <c r="AG269" s="152">
        <f t="shared" si="156"/>
        <v>0</v>
      </c>
      <c r="AH269" s="152">
        <f t="shared" si="157"/>
        <v>0</v>
      </c>
      <c r="AI269" s="152">
        <f t="shared" si="158"/>
        <v>0</v>
      </c>
      <c r="AJ269" s="152">
        <f t="shared" si="159"/>
        <v>0</v>
      </c>
      <c r="AK269" s="152">
        <f t="shared" si="160"/>
        <v>0</v>
      </c>
      <c r="AL269" s="263">
        <f t="shared" si="142"/>
        <v>0</v>
      </c>
      <c r="AM269" s="263">
        <f t="shared" si="140"/>
        <v>0</v>
      </c>
      <c r="AN269" s="263">
        <f t="shared" si="143"/>
        <v>0</v>
      </c>
      <c r="AO269" s="251">
        <f t="shared" si="141"/>
        <v>0</v>
      </c>
      <c r="AP269" s="153">
        <f t="shared" ref="AP269:AP306" si="162">SUM(AA269,AD269,AG269,AJ269)</f>
        <v>0</v>
      </c>
      <c r="AQ269" s="153" t="str">
        <f t="shared" ref="AQ269:AQ306" si="163">IF(AB269=2,"2",IF(AE269=2,"2",IF(AH269=2,"2",IF(AK269=2,"2;","0"))))</f>
        <v>0</v>
      </c>
      <c r="AR269" s="153" t="str">
        <f t="shared" si="137"/>
        <v>0</v>
      </c>
      <c r="AS269" s="153" t="str">
        <f t="shared" si="138"/>
        <v>0</v>
      </c>
      <c r="AT269" s="247">
        <f t="shared" ref="AT269:AT306" si="164">IF(ISNA(VLOOKUP(BS269,Risque_potentiel,2,FALSE)),0,VLOOKUP(BS269,Risque_potentiel,2,FALSE))</f>
        <v>1</v>
      </c>
      <c r="AU269" s="247" t="str">
        <f t="shared" ref="AU269:AU306" si="165">IF(AT269&gt;=10000,"Fort",IF(AT269&lt;100,"Faible", "Moyen"))</f>
        <v>Faible</v>
      </c>
      <c r="AV269" s="346" t="str">
        <f t="shared" ref="AV269:AV306" si="166">IF(SUM(BH269:BK269)=0,"NON","OUI")</f>
        <v>NON</v>
      </c>
      <c r="AW269" s="234" t="str">
        <f>IF(CB269&lt;100,"RISQUE MINIME","RISQUE NON FAIBLE")</f>
        <v>RISQUE MINIME</v>
      </c>
      <c r="AX269" s="231" t="str">
        <f>IF(AO269=0,"NON","OUI")</f>
        <v>NON</v>
      </c>
      <c r="AY269" s="351"/>
      <c r="AZ269" s="352" t="s">
        <v>310</v>
      </c>
      <c r="BA269" s="237" t="str">
        <f>IF(AP269=0,"NON","OUI")</f>
        <v>NON</v>
      </c>
      <c r="BB269" s="351"/>
      <c r="BC269" s="351"/>
      <c r="BD269" s="352" t="s">
        <v>310</v>
      </c>
      <c r="BE269" s="237" t="str">
        <f>IF((AQ269+AR269)=3,"YEUX / INGESTION",IF(AQ269="2","YEUX",IF(AR269="1","INGESTION","NON")))</f>
        <v>NON</v>
      </c>
      <c r="BF269" s="351"/>
      <c r="BG269" s="354" t="s">
        <v>310</v>
      </c>
      <c r="BH269" s="154">
        <f>IF(ISNA(VLOOKUP(L269,CMRCLP,4,FALSE)),0,VLOOKUP(L269,CMRCLP,4))</f>
        <v>0</v>
      </c>
      <c r="BI269" s="154">
        <f>IF(ISNA(VLOOKUP(M269,CMRCLP,4,FALSE)),0,VLOOKUP(M269,CMRCLP,4))</f>
        <v>0</v>
      </c>
      <c r="BJ269" s="154">
        <f>IF(ISNA(VLOOKUP(N269,CMRCLP,4,FALSE)),0,VLOOKUP(N269,CMRCLP,4))</f>
        <v>0</v>
      </c>
      <c r="BK269" s="154">
        <f>IF(ISNA(VLOOKUP(O269,CMRCLP,4,FALSE)),0,VLOOKUP(O269,CMRCLP,4))</f>
        <v>0</v>
      </c>
      <c r="BL269" s="154">
        <f>IF(ISNA(VLOOKUP(L269,DANGERCLP,2,FALSE)),1,VLOOKUP(L269,DANGERCLP,2,FALSE))</f>
        <v>1</v>
      </c>
      <c r="BM269" s="154">
        <f>IF(ISNA(VLOOKUP(M269,DANGERCLP,2,FALSE)),1,VLOOKUP(M269,DANGERCLP,2,FALSE))</f>
        <v>1</v>
      </c>
      <c r="BN269" s="154">
        <f>IF(ISNA(VLOOKUP(N269,DANGERCLP,2,FALSE)),1,VLOOKUP(N269,DANGERCLP,2,FALSE))</f>
        <v>1</v>
      </c>
      <c r="BO269" s="154">
        <f>IF(ISNA(VLOOKUP(O269,DANGERCLP,2,FALSE)),1,VLOOKUP(O269,DANGERCLP,2,FALSE))</f>
        <v>1</v>
      </c>
      <c r="BP269" s="154">
        <f>IF(ISNA(VLOOKUP(P269,VLEPON,2)),1,VLOOKUP(P269,VLEPON,2))</f>
        <v>1</v>
      </c>
      <c r="BQ269" s="155">
        <f>T269/MAXA($T$8:$T$463)</f>
        <v>0</v>
      </c>
      <c r="BR269" s="156">
        <f t="shared" si="145"/>
        <v>11</v>
      </c>
      <c r="BS269" s="156">
        <f t="shared" si="146"/>
        <v>11</v>
      </c>
      <c r="BT269" s="157">
        <f t="shared" si="147"/>
        <v>1</v>
      </c>
      <c r="BU269" s="255">
        <f t="shared" si="161"/>
        <v>1</v>
      </c>
      <c r="BV269" s="252">
        <f>IF(ISNA(VLOOKUP((CONCATENATE(U269,V269)),Fréquencess,3,FALSE)),0,VLOOKUP((CONCATENATE(U269,V269)),Fréquencess,3,FALSE))</f>
        <v>1</v>
      </c>
      <c r="BW269" s="247">
        <f t="shared" si="148"/>
        <v>1</v>
      </c>
      <c r="BX269" s="247">
        <f t="shared" ref="BX269:BX306" si="167">VLOOKUP(BU269,score_danger,2,FALSE)</f>
        <v>1</v>
      </c>
      <c r="BY269" s="247">
        <f>IF(ISNA(VLOOKUP(Q269,score_volatilité,2,FALSE)),0,VLOOKUP(Q269,score_volatilité,2,FALSE))</f>
        <v>1</v>
      </c>
      <c r="BZ269" s="247">
        <f>IF(ISNA(VLOOKUP(X269,score_procédé,2,FALSE)),0,VLOOKUP(X269,score_procédé,2,FALSE))</f>
        <v>0.5</v>
      </c>
      <c r="CA269" s="247">
        <f>IF(ISNA(VLOOKUP(Y269,score_protection,2,FALSE)),0,VLOOKUP(Y269,score_protection,2,FALSE))</f>
        <v>1</v>
      </c>
      <c r="CB269" s="252">
        <f t="shared" ref="CB269:CB306" si="168">BX269*BY269*BZ269*CA269</f>
        <v>0.5</v>
      </c>
      <c r="CC269" s="154">
        <f>IF(ISNA(VLOOKUP(L269,DANGERARRETE,10,FALSE)),0,VLOOKUP(L269,DANGERARRETE,10,FALSE))</f>
        <v>0</v>
      </c>
      <c r="CD269" s="154">
        <f>IF(ISNA(VLOOKUP(M269,DANGERARRETE,10,FALSE)),0,VLOOKUP(M269,DANGERARRETE,10,FALSE))</f>
        <v>0</v>
      </c>
      <c r="CE269" s="154">
        <f>IF(ISNA(VLOOKUP(N269,DANGERARRETE,10,FALSE)),0,VLOOKUP(N269,DANGERARRETE,10,FALSE))</f>
        <v>0</v>
      </c>
      <c r="CF269" s="154">
        <f>IF(ISNA(VLOOKUP(O269,DANGERARRETE,10,FALSE)),0,VLOOKUP(O269,DANGERARRETE,10,FALSE))</f>
        <v>0</v>
      </c>
      <c r="CG269" s="154">
        <f t="shared" ref="CG269:CG306" si="169">SUM(CC269:CF269)</f>
        <v>0</v>
      </c>
      <c r="CH269" s="296" t="str">
        <f t="shared" si="139"/>
        <v>NON</v>
      </c>
    </row>
    <row r="270" spans="1:86" s="108" customFormat="1" ht="26.5" customHeight="1" x14ac:dyDescent="0.25">
      <c r="A270" s="77">
        <v>116</v>
      </c>
      <c r="B270" s="105"/>
      <c r="C270" s="105"/>
      <c r="D270" s="106"/>
      <c r="E270" s="106"/>
      <c r="F270" s="107"/>
      <c r="G270" s="114" t="s">
        <v>76</v>
      </c>
      <c r="H270" s="114" t="s">
        <v>76</v>
      </c>
      <c r="I270" s="114" t="s">
        <v>76</v>
      </c>
      <c r="J270" s="114" t="s">
        <v>76</v>
      </c>
      <c r="K270" s="114" t="s">
        <v>9</v>
      </c>
      <c r="L270" s="108" t="s">
        <v>8</v>
      </c>
      <c r="M270" s="108" t="s">
        <v>8</v>
      </c>
      <c r="N270" s="108" t="s">
        <v>8</v>
      </c>
      <c r="O270" s="108" t="s">
        <v>8</v>
      </c>
      <c r="P270" s="225" t="s">
        <v>76</v>
      </c>
      <c r="Q270" s="244" t="s">
        <v>34</v>
      </c>
      <c r="R270" s="259" t="s">
        <v>299</v>
      </c>
      <c r="S270" s="265" t="s">
        <v>300</v>
      </c>
      <c r="T270" s="217">
        <v>0</v>
      </c>
      <c r="U270" s="149" t="s">
        <v>58</v>
      </c>
      <c r="V270" s="149" t="s">
        <v>256</v>
      </c>
      <c r="W270" s="150" t="str">
        <f t="shared" si="144"/>
        <v>&lt; 30 mn</v>
      </c>
      <c r="X270" s="151" t="s">
        <v>31</v>
      </c>
      <c r="Y270" s="229" t="s">
        <v>108</v>
      </c>
      <c r="Z270" s="152">
        <f t="shared" si="149"/>
        <v>0</v>
      </c>
      <c r="AA270" s="152">
        <f t="shared" si="150"/>
        <v>0</v>
      </c>
      <c r="AB270" s="152">
        <f t="shared" si="151"/>
        <v>0</v>
      </c>
      <c r="AC270" s="152">
        <f t="shared" si="152"/>
        <v>0</v>
      </c>
      <c r="AD270" s="152">
        <f t="shared" si="153"/>
        <v>0</v>
      </c>
      <c r="AE270" s="152">
        <f t="shared" si="154"/>
        <v>0</v>
      </c>
      <c r="AF270" s="152">
        <f t="shared" si="155"/>
        <v>0</v>
      </c>
      <c r="AG270" s="152">
        <f t="shared" si="156"/>
        <v>0</v>
      </c>
      <c r="AH270" s="152">
        <f t="shared" si="157"/>
        <v>0</v>
      </c>
      <c r="AI270" s="152">
        <f t="shared" si="158"/>
        <v>0</v>
      </c>
      <c r="AJ270" s="152">
        <f t="shared" si="159"/>
        <v>0</v>
      </c>
      <c r="AK270" s="152">
        <f t="shared" si="160"/>
        <v>0</v>
      </c>
      <c r="AL270" s="263">
        <f t="shared" si="142"/>
        <v>0</v>
      </c>
      <c r="AM270" s="263">
        <f t="shared" si="140"/>
        <v>0</v>
      </c>
      <c r="AN270" s="263">
        <f t="shared" si="143"/>
        <v>0</v>
      </c>
      <c r="AO270" s="251">
        <f t="shared" si="141"/>
        <v>0</v>
      </c>
      <c r="AP270" s="153">
        <f t="shared" si="162"/>
        <v>0</v>
      </c>
      <c r="AQ270" s="153" t="str">
        <f t="shared" si="163"/>
        <v>0</v>
      </c>
      <c r="AR270" s="153" t="str">
        <f t="shared" ref="AR270:AR307" si="170">IF(AB270=1,"1",IF(AE270=1,"1",IF(AH270=1,"1",IF(AK270=1,"1","0"))))</f>
        <v>0</v>
      </c>
      <c r="AS270" s="153" t="str">
        <f t="shared" ref="AS270:AS307" si="171">IF(SUM(AQ270:AR270)=3,"3",IF(AB270=3,"3",IF(AE270=3,"3",IF(AH270=3,"3",IF(AK270=3,"3","0")))))</f>
        <v>0</v>
      </c>
      <c r="AT270" s="247">
        <f t="shared" si="164"/>
        <v>1</v>
      </c>
      <c r="AU270" s="247" t="str">
        <f t="shared" si="165"/>
        <v>Faible</v>
      </c>
      <c r="AV270" s="346" t="str">
        <f t="shared" si="166"/>
        <v>NON</v>
      </c>
      <c r="AW270" s="234" t="str">
        <f>IF(CB270&lt;100,"RISQUE MINIME","RISQUE NON FAIBLE")</f>
        <v>RISQUE MINIME</v>
      </c>
      <c r="AX270" s="231" t="str">
        <f>IF(AO270=0,"NON","OUI")</f>
        <v>NON</v>
      </c>
      <c r="AY270" s="351"/>
      <c r="AZ270" s="352" t="s">
        <v>310</v>
      </c>
      <c r="BA270" s="237" t="str">
        <f>IF(AP270=0,"NON","OUI")</f>
        <v>NON</v>
      </c>
      <c r="BB270" s="351"/>
      <c r="BC270" s="351"/>
      <c r="BD270" s="352" t="s">
        <v>310</v>
      </c>
      <c r="BE270" s="237" t="str">
        <f>IF((AQ270+AR270)=3,"YEUX / INGESTION",IF(AQ270="2","YEUX",IF(AR270="1","INGESTION","NON")))</f>
        <v>NON</v>
      </c>
      <c r="BF270" s="351"/>
      <c r="BG270" s="354" t="s">
        <v>310</v>
      </c>
      <c r="BH270" s="154">
        <f>IF(ISNA(VLOOKUP(L270,CMRCLP,4,FALSE)),0,VLOOKUP(L270,CMRCLP,4))</f>
        <v>0</v>
      </c>
      <c r="BI270" s="154">
        <f>IF(ISNA(VLOOKUP(M270,CMRCLP,4,FALSE)),0,VLOOKUP(M270,CMRCLP,4))</f>
        <v>0</v>
      </c>
      <c r="BJ270" s="154">
        <f>IF(ISNA(VLOOKUP(N270,CMRCLP,4,FALSE)),0,VLOOKUP(N270,CMRCLP,4))</f>
        <v>0</v>
      </c>
      <c r="BK270" s="154">
        <f>IF(ISNA(VLOOKUP(O270,CMRCLP,4,FALSE)),0,VLOOKUP(O270,CMRCLP,4))</f>
        <v>0</v>
      </c>
      <c r="BL270" s="154">
        <f>IF(ISNA(VLOOKUP(L270,DANGERCLP,2,FALSE)),1,VLOOKUP(L270,DANGERCLP,2,FALSE))</f>
        <v>1</v>
      </c>
      <c r="BM270" s="154">
        <f>IF(ISNA(VLOOKUP(M270,DANGERCLP,2,FALSE)),1,VLOOKUP(M270,DANGERCLP,2,FALSE))</f>
        <v>1</v>
      </c>
      <c r="BN270" s="154">
        <f>IF(ISNA(VLOOKUP(N270,DANGERCLP,2,FALSE)),1,VLOOKUP(N270,DANGERCLP,2,FALSE))</f>
        <v>1</v>
      </c>
      <c r="BO270" s="154">
        <f>IF(ISNA(VLOOKUP(O270,DANGERCLP,2,FALSE)),1,VLOOKUP(O270,DANGERCLP,2,FALSE))</f>
        <v>1</v>
      </c>
      <c r="BP270" s="154">
        <f>IF(ISNA(VLOOKUP(P270,VLEPON,2)),1,VLOOKUP(P270,VLEPON,2))</f>
        <v>1</v>
      </c>
      <c r="BQ270" s="155">
        <f>T270/MAXA($T$8:$T$463)</f>
        <v>0</v>
      </c>
      <c r="BR270" s="156">
        <f t="shared" si="145"/>
        <v>11</v>
      </c>
      <c r="BS270" s="156">
        <f t="shared" si="146"/>
        <v>11</v>
      </c>
      <c r="BT270" s="157">
        <f t="shared" si="147"/>
        <v>1</v>
      </c>
      <c r="BU270" s="255">
        <f t="shared" si="161"/>
        <v>1</v>
      </c>
      <c r="BV270" s="252">
        <f>IF(ISNA(VLOOKUP((CONCATENATE(U270,V270)),Fréquencess,3,FALSE)),0,VLOOKUP((CONCATENATE(U270,V270)),Fréquencess,3,FALSE))</f>
        <v>1</v>
      </c>
      <c r="BW270" s="247">
        <f t="shared" si="148"/>
        <v>1</v>
      </c>
      <c r="BX270" s="247">
        <f t="shared" si="167"/>
        <v>1</v>
      </c>
      <c r="BY270" s="247">
        <f>IF(ISNA(VLOOKUP(Q270,score_volatilité,2,FALSE)),0,VLOOKUP(Q270,score_volatilité,2,FALSE))</f>
        <v>1</v>
      </c>
      <c r="BZ270" s="247">
        <f>IF(ISNA(VLOOKUP(X270,score_procédé,2,FALSE)),0,VLOOKUP(X270,score_procédé,2,FALSE))</f>
        <v>0.5</v>
      </c>
      <c r="CA270" s="247">
        <f>IF(ISNA(VLOOKUP(Y270,score_protection,2,FALSE)),0,VLOOKUP(Y270,score_protection,2,FALSE))</f>
        <v>1</v>
      </c>
      <c r="CB270" s="252">
        <f t="shared" si="168"/>
        <v>0.5</v>
      </c>
      <c r="CC270" s="154">
        <f>IF(ISNA(VLOOKUP(L270,DANGERARRETE,10,FALSE)),0,VLOOKUP(L270,DANGERARRETE,10,FALSE))</f>
        <v>0</v>
      </c>
      <c r="CD270" s="154">
        <f>IF(ISNA(VLOOKUP(M270,DANGERARRETE,10,FALSE)),0,VLOOKUP(M270,DANGERARRETE,10,FALSE))</f>
        <v>0</v>
      </c>
      <c r="CE270" s="154">
        <f>IF(ISNA(VLOOKUP(N270,DANGERARRETE,10,FALSE)),0,VLOOKUP(N270,DANGERARRETE,10,FALSE))</f>
        <v>0</v>
      </c>
      <c r="CF270" s="154">
        <f>IF(ISNA(VLOOKUP(O270,DANGERARRETE,10,FALSE)),0,VLOOKUP(O270,DANGERARRETE,10,FALSE))</f>
        <v>0</v>
      </c>
      <c r="CG270" s="154">
        <f t="shared" si="169"/>
        <v>0</v>
      </c>
      <c r="CH270" s="296" t="str">
        <f t="shared" ref="CH270:CH307" si="172">IF(CG270=0,"NON","OUI")</f>
        <v>NON</v>
      </c>
    </row>
    <row r="271" spans="1:86" s="108" customFormat="1" ht="26.5" customHeight="1" x14ac:dyDescent="0.25">
      <c r="A271" s="77">
        <v>116</v>
      </c>
      <c r="B271" s="105"/>
      <c r="C271" s="105"/>
      <c r="D271" s="106"/>
      <c r="E271" s="106"/>
      <c r="F271" s="107"/>
      <c r="G271" s="114" t="s">
        <v>76</v>
      </c>
      <c r="H271" s="114" t="s">
        <v>76</v>
      </c>
      <c r="I271" s="114" t="s">
        <v>76</v>
      </c>
      <c r="J271" s="114" t="s">
        <v>76</v>
      </c>
      <c r="K271" s="114" t="s">
        <v>9</v>
      </c>
      <c r="L271" s="108" t="s">
        <v>8</v>
      </c>
      <c r="M271" s="108" t="s">
        <v>8</v>
      </c>
      <c r="N271" s="108" t="s">
        <v>8</v>
      </c>
      <c r="O271" s="108" t="s">
        <v>8</v>
      </c>
      <c r="P271" s="225" t="s">
        <v>76</v>
      </c>
      <c r="Q271" s="244" t="s">
        <v>34</v>
      </c>
      <c r="R271" s="259" t="s">
        <v>299</v>
      </c>
      <c r="S271" s="265" t="s">
        <v>300</v>
      </c>
      <c r="T271" s="217">
        <v>0</v>
      </c>
      <c r="U271" s="149" t="s">
        <v>58</v>
      </c>
      <c r="V271" s="149" t="s">
        <v>256</v>
      </c>
      <c r="W271" s="150" t="str">
        <f t="shared" si="144"/>
        <v>&lt; 30 mn</v>
      </c>
      <c r="X271" s="151" t="s">
        <v>31</v>
      </c>
      <c r="Y271" s="229" t="s">
        <v>108</v>
      </c>
      <c r="Z271" s="152">
        <f t="shared" si="149"/>
        <v>0</v>
      </c>
      <c r="AA271" s="152">
        <f t="shared" si="150"/>
        <v>0</v>
      </c>
      <c r="AB271" s="152">
        <f t="shared" si="151"/>
        <v>0</v>
      </c>
      <c r="AC271" s="152">
        <f t="shared" si="152"/>
        <v>0</v>
      </c>
      <c r="AD271" s="152">
        <f t="shared" si="153"/>
        <v>0</v>
      </c>
      <c r="AE271" s="152">
        <f t="shared" si="154"/>
        <v>0</v>
      </c>
      <c r="AF271" s="152">
        <f t="shared" si="155"/>
        <v>0</v>
      </c>
      <c r="AG271" s="152">
        <f t="shared" si="156"/>
        <v>0</v>
      </c>
      <c r="AH271" s="152">
        <f t="shared" si="157"/>
        <v>0</v>
      </c>
      <c r="AI271" s="152">
        <f t="shared" si="158"/>
        <v>0</v>
      </c>
      <c r="AJ271" s="152">
        <f t="shared" si="159"/>
        <v>0</v>
      </c>
      <c r="AK271" s="152">
        <f t="shared" si="160"/>
        <v>0</v>
      </c>
      <c r="AL271" s="263">
        <f t="shared" si="142"/>
        <v>0</v>
      </c>
      <c r="AM271" s="263">
        <f t="shared" si="140"/>
        <v>0</v>
      </c>
      <c r="AN271" s="263">
        <f t="shared" si="143"/>
        <v>0</v>
      </c>
      <c r="AO271" s="251">
        <f t="shared" si="141"/>
        <v>0</v>
      </c>
      <c r="AP271" s="153">
        <f t="shared" si="162"/>
        <v>0</v>
      </c>
      <c r="AQ271" s="153" t="str">
        <f t="shared" si="163"/>
        <v>0</v>
      </c>
      <c r="AR271" s="153" t="str">
        <f t="shared" si="170"/>
        <v>0</v>
      </c>
      <c r="AS271" s="153" t="str">
        <f t="shared" si="171"/>
        <v>0</v>
      </c>
      <c r="AT271" s="247">
        <f t="shared" si="164"/>
        <v>1</v>
      </c>
      <c r="AU271" s="247" t="str">
        <f t="shared" si="165"/>
        <v>Faible</v>
      </c>
      <c r="AV271" s="346" t="str">
        <f t="shared" si="166"/>
        <v>NON</v>
      </c>
      <c r="AW271" s="234" t="str">
        <f>IF(CB271&lt;100,"RISQUE MINIME","RISQUE NON FAIBLE")</f>
        <v>RISQUE MINIME</v>
      </c>
      <c r="AX271" s="231" t="str">
        <f>IF(AO271=0,"NON","OUI")</f>
        <v>NON</v>
      </c>
      <c r="AY271" s="351"/>
      <c r="AZ271" s="352" t="s">
        <v>310</v>
      </c>
      <c r="BA271" s="237" t="str">
        <f>IF(AP271=0,"NON","OUI")</f>
        <v>NON</v>
      </c>
      <c r="BB271" s="351"/>
      <c r="BC271" s="351"/>
      <c r="BD271" s="352" t="s">
        <v>310</v>
      </c>
      <c r="BE271" s="237" t="str">
        <f>IF((AQ271+AR271)=3,"YEUX / INGESTION",IF(AQ271="2","YEUX",IF(AR271="1","INGESTION","NON")))</f>
        <v>NON</v>
      </c>
      <c r="BF271" s="351"/>
      <c r="BG271" s="354" t="s">
        <v>310</v>
      </c>
      <c r="BH271" s="154">
        <f>IF(ISNA(VLOOKUP(L271,CMRCLP,4,FALSE)),0,VLOOKUP(L271,CMRCLP,4))</f>
        <v>0</v>
      </c>
      <c r="BI271" s="154">
        <f>IF(ISNA(VLOOKUP(M271,CMRCLP,4,FALSE)),0,VLOOKUP(M271,CMRCLP,4))</f>
        <v>0</v>
      </c>
      <c r="BJ271" s="154">
        <f>IF(ISNA(VLOOKUP(N271,CMRCLP,4,FALSE)),0,VLOOKUP(N271,CMRCLP,4))</f>
        <v>0</v>
      </c>
      <c r="BK271" s="154">
        <f>IF(ISNA(VLOOKUP(O271,CMRCLP,4,FALSE)),0,VLOOKUP(O271,CMRCLP,4))</f>
        <v>0</v>
      </c>
      <c r="BL271" s="154">
        <f>IF(ISNA(VLOOKUP(L271,DANGERCLP,2,FALSE)),1,VLOOKUP(L271,DANGERCLP,2,FALSE))</f>
        <v>1</v>
      </c>
      <c r="BM271" s="154">
        <f>IF(ISNA(VLOOKUP(M271,DANGERCLP,2,FALSE)),1,VLOOKUP(M271,DANGERCLP,2,FALSE))</f>
        <v>1</v>
      </c>
      <c r="BN271" s="154">
        <f>IF(ISNA(VLOOKUP(N271,DANGERCLP,2,FALSE)),1,VLOOKUP(N271,DANGERCLP,2,FALSE))</f>
        <v>1</v>
      </c>
      <c r="BO271" s="154">
        <f>IF(ISNA(VLOOKUP(O271,DANGERCLP,2,FALSE)),1,VLOOKUP(O271,DANGERCLP,2,FALSE))</f>
        <v>1</v>
      </c>
      <c r="BP271" s="154">
        <f>IF(ISNA(VLOOKUP(P271,VLEPON,2)),1,VLOOKUP(P271,VLEPON,2))</f>
        <v>1</v>
      </c>
      <c r="BQ271" s="155">
        <f>T271/MAXA($T$8:$T$463)</f>
        <v>0</v>
      </c>
      <c r="BR271" s="156">
        <f t="shared" si="145"/>
        <v>11</v>
      </c>
      <c r="BS271" s="156">
        <f t="shared" si="146"/>
        <v>11</v>
      </c>
      <c r="BT271" s="157">
        <f t="shared" si="147"/>
        <v>1</v>
      </c>
      <c r="BU271" s="255">
        <f t="shared" si="161"/>
        <v>1</v>
      </c>
      <c r="BV271" s="252">
        <f>IF(ISNA(VLOOKUP((CONCATENATE(U271,V271)),Fréquencess,3,FALSE)),0,VLOOKUP((CONCATENATE(U271,V271)),Fréquencess,3,FALSE))</f>
        <v>1</v>
      </c>
      <c r="BW271" s="247">
        <f t="shared" si="148"/>
        <v>1</v>
      </c>
      <c r="BX271" s="247">
        <f t="shared" si="167"/>
        <v>1</v>
      </c>
      <c r="BY271" s="247">
        <f>IF(ISNA(VLOOKUP(Q271,score_volatilité,2,FALSE)),0,VLOOKUP(Q271,score_volatilité,2,FALSE))</f>
        <v>1</v>
      </c>
      <c r="BZ271" s="247">
        <f>IF(ISNA(VLOOKUP(X271,score_procédé,2,FALSE)),0,VLOOKUP(X271,score_procédé,2,FALSE))</f>
        <v>0.5</v>
      </c>
      <c r="CA271" s="247">
        <f>IF(ISNA(VLOOKUP(Y271,score_protection,2,FALSE)),0,VLOOKUP(Y271,score_protection,2,FALSE))</f>
        <v>1</v>
      </c>
      <c r="CB271" s="252">
        <f t="shared" si="168"/>
        <v>0.5</v>
      </c>
      <c r="CC271" s="154">
        <f>IF(ISNA(VLOOKUP(L271,DANGERARRETE,10,FALSE)),0,VLOOKUP(L271,DANGERARRETE,10,FALSE))</f>
        <v>0</v>
      </c>
      <c r="CD271" s="154">
        <f>IF(ISNA(VLOOKUP(M271,DANGERARRETE,10,FALSE)),0,VLOOKUP(M271,DANGERARRETE,10,FALSE))</f>
        <v>0</v>
      </c>
      <c r="CE271" s="154">
        <f>IF(ISNA(VLOOKUP(N271,DANGERARRETE,10,FALSE)),0,VLOOKUP(N271,DANGERARRETE,10,FALSE))</f>
        <v>0</v>
      </c>
      <c r="CF271" s="154">
        <f>IF(ISNA(VLOOKUP(O271,DANGERARRETE,10,FALSE)),0,VLOOKUP(O271,DANGERARRETE,10,FALSE))</f>
        <v>0</v>
      </c>
      <c r="CG271" s="154">
        <f t="shared" si="169"/>
        <v>0</v>
      </c>
      <c r="CH271" s="296" t="str">
        <f t="shared" si="172"/>
        <v>NON</v>
      </c>
    </row>
    <row r="272" spans="1:86" s="108" customFormat="1" ht="26.5" customHeight="1" x14ac:dyDescent="0.25">
      <c r="A272" s="77">
        <v>116</v>
      </c>
      <c r="B272" s="105"/>
      <c r="C272" s="105"/>
      <c r="D272" s="106"/>
      <c r="E272" s="106"/>
      <c r="F272" s="107"/>
      <c r="G272" s="114" t="s">
        <v>76</v>
      </c>
      <c r="H272" s="114" t="s">
        <v>76</v>
      </c>
      <c r="I272" s="114" t="s">
        <v>76</v>
      </c>
      <c r="J272" s="114" t="s">
        <v>76</v>
      </c>
      <c r="K272" s="114" t="s">
        <v>9</v>
      </c>
      <c r="L272" s="108" t="s">
        <v>8</v>
      </c>
      <c r="M272" s="108" t="s">
        <v>8</v>
      </c>
      <c r="N272" s="108" t="s">
        <v>8</v>
      </c>
      <c r="O272" s="108" t="s">
        <v>8</v>
      </c>
      <c r="P272" s="225" t="s">
        <v>76</v>
      </c>
      <c r="Q272" s="244" t="s">
        <v>34</v>
      </c>
      <c r="R272" s="259" t="s">
        <v>299</v>
      </c>
      <c r="S272" s="265" t="s">
        <v>300</v>
      </c>
      <c r="T272" s="217">
        <v>0</v>
      </c>
      <c r="U272" s="149" t="s">
        <v>58</v>
      </c>
      <c r="V272" s="149" t="s">
        <v>256</v>
      </c>
      <c r="W272" s="150" t="str">
        <f t="shared" si="144"/>
        <v>&lt; 30 mn</v>
      </c>
      <c r="X272" s="151" t="s">
        <v>31</v>
      </c>
      <c r="Y272" s="229" t="s">
        <v>108</v>
      </c>
      <c r="Z272" s="152">
        <f t="shared" si="149"/>
        <v>0</v>
      </c>
      <c r="AA272" s="152">
        <f t="shared" si="150"/>
        <v>0</v>
      </c>
      <c r="AB272" s="152">
        <f t="shared" si="151"/>
        <v>0</v>
      </c>
      <c r="AC272" s="152">
        <f t="shared" si="152"/>
        <v>0</v>
      </c>
      <c r="AD272" s="152">
        <f t="shared" si="153"/>
        <v>0</v>
      </c>
      <c r="AE272" s="152">
        <f t="shared" si="154"/>
        <v>0</v>
      </c>
      <c r="AF272" s="152">
        <f t="shared" si="155"/>
        <v>0</v>
      </c>
      <c r="AG272" s="152">
        <f t="shared" si="156"/>
        <v>0</v>
      </c>
      <c r="AH272" s="152">
        <f t="shared" si="157"/>
        <v>0</v>
      </c>
      <c r="AI272" s="152">
        <f t="shared" si="158"/>
        <v>0</v>
      </c>
      <c r="AJ272" s="152">
        <f t="shared" si="159"/>
        <v>0</v>
      </c>
      <c r="AK272" s="152">
        <f t="shared" si="160"/>
        <v>0</v>
      </c>
      <c r="AL272" s="263">
        <f t="shared" si="142"/>
        <v>0</v>
      </c>
      <c r="AM272" s="263">
        <f t="shared" si="140"/>
        <v>0</v>
      </c>
      <c r="AN272" s="263">
        <f t="shared" si="143"/>
        <v>0</v>
      </c>
      <c r="AO272" s="251">
        <f t="shared" si="141"/>
        <v>0</v>
      </c>
      <c r="AP272" s="153">
        <f t="shared" si="162"/>
        <v>0</v>
      </c>
      <c r="AQ272" s="153" t="str">
        <f t="shared" si="163"/>
        <v>0</v>
      </c>
      <c r="AR272" s="153" t="str">
        <f t="shared" si="170"/>
        <v>0</v>
      </c>
      <c r="AS272" s="153" t="str">
        <f t="shared" si="171"/>
        <v>0</v>
      </c>
      <c r="AT272" s="247">
        <f t="shared" si="164"/>
        <v>1</v>
      </c>
      <c r="AU272" s="247" t="str">
        <f t="shared" si="165"/>
        <v>Faible</v>
      </c>
      <c r="AV272" s="346" t="str">
        <f t="shared" si="166"/>
        <v>NON</v>
      </c>
      <c r="AW272" s="234" t="str">
        <f>IF(CB272&lt;100,"RISQUE MINIME","RISQUE NON FAIBLE")</f>
        <v>RISQUE MINIME</v>
      </c>
      <c r="AX272" s="231" t="str">
        <f>IF(AO272=0,"NON","OUI")</f>
        <v>NON</v>
      </c>
      <c r="AY272" s="351"/>
      <c r="AZ272" s="352" t="s">
        <v>310</v>
      </c>
      <c r="BA272" s="237" t="str">
        <f>IF(AP272=0,"NON","OUI")</f>
        <v>NON</v>
      </c>
      <c r="BB272" s="351"/>
      <c r="BC272" s="351"/>
      <c r="BD272" s="352" t="s">
        <v>310</v>
      </c>
      <c r="BE272" s="237" t="str">
        <f>IF((AQ272+AR272)=3,"YEUX / INGESTION",IF(AQ272="2","YEUX",IF(AR272="1","INGESTION","NON")))</f>
        <v>NON</v>
      </c>
      <c r="BF272" s="351"/>
      <c r="BG272" s="354" t="s">
        <v>310</v>
      </c>
      <c r="BH272" s="154">
        <f>IF(ISNA(VLOOKUP(L272,CMRCLP,4,FALSE)),0,VLOOKUP(L272,CMRCLP,4))</f>
        <v>0</v>
      </c>
      <c r="BI272" s="154">
        <f>IF(ISNA(VLOOKUP(M272,CMRCLP,4,FALSE)),0,VLOOKUP(M272,CMRCLP,4))</f>
        <v>0</v>
      </c>
      <c r="BJ272" s="154">
        <f>IF(ISNA(VLOOKUP(N272,CMRCLP,4,FALSE)),0,VLOOKUP(N272,CMRCLP,4))</f>
        <v>0</v>
      </c>
      <c r="BK272" s="154">
        <f>IF(ISNA(VLOOKUP(O272,CMRCLP,4,FALSE)),0,VLOOKUP(O272,CMRCLP,4))</f>
        <v>0</v>
      </c>
      <c r="BL272" s="154">
        <f>IF(ISNA(VLOOKUP(L272,DANGERCLP,2,FALSE)),1,VLOOKUP(L272,DANGERCLP,2,FALSE))</f>
        <v>1</v>
      </c>
      <c r="BM272" s="154">
        <f>IF(ISNA(VLOOKUP(M272,DANGERCLP,2,FALSE)),1,VLOOKUP(M272,DANGERCLP,2,FALSE))</f>
        <v>1</v>
      </c>
      <c r="BN272" s="154">
        <f>IF(ISNA(VLOOKUP(N272,DANGERCLP,2,FALSE)),1,VLOOKUP(N272,DANGERCLP,2,FALSE))</f>
        <v>1</v>
      </c>
      <c r="BO272" s="154">
        <f>IF(ISNA(VLOOKUP(O272,DANGERCLP,2,FALSE)),1,VLOOKUP(O272,DANGERCLP,2,FALSE))</f>
        <v>1</v>
      </c>
      <c r="BP272" s="154">
        <f>IF(ISNA(VLOOKUP(P272,VLEPON,2)),1,VLOOKUP(P272,VLEPON,2))</f>
        <v>1</v>
      </c>
      <c r="BQ272" s="155">
        <f>T272/MAXA($T$8:$T$463)</f>
        <v>0</v>
      </c>
      <c r="BR272" s="156">
        <f t="shared" si="145"/>
        <v>11</v>
      </c>
      <c r="BS272" s="156">
        <f t="shared" si="146"/>
        <v>11</v>
      </c>
      <c r="BT272" s="157">
        <f t="shared" si="147"/>
        <v>1</v>
      </c>
      <c r="BU272" s="255">
        <f t="shared" si="161"/>
        <v>1</v>
      </c>
      <c r="BV272" s="252">
        <f>IF(ISNA(VLOOKUP((CONCATENATE(U272,V272)),Fréquencess,3,FALSE)),0,VLOOKUP((CONCATENATE(U272,V272)),Fréquencess,3,FALSE))</f>
        <v>1</v>
      </c>
      <c r="BW272" s="247">
        <f t="shared" si="148"/>
        <v>1</v>
      </c>
      <c r="BX272" s="247">
        <f t="shared" si="167"/>
        <v>1</v>
      </c>
      <c r="BY272" s="247">
        <f>IF(ISNA(VLOOKUP(Q272,score_volatilité,2,FALSE)),0,VLOOKUP(Q272,score_volatilité,2,FALSE))</f>
        <v>1</v>
      </c>
      <c r="BZ272" s="247">
        <f>IF(ISNA(VLOOKUP(X272,score_procédé,2,FALSE)),0,VLOOKUP(X272,score_procédé,2,FALSE))</f>
        <v>0.5</v>
      </c>
      <c r="CA272" s="247">
        <f>IF(ISNA(VLOOKUP(Y272,score_protection,2,FALSE)),0,VLOOKUP(Y272,score_protection,2,FALSE))</f>
        <v>1</v>
      </c>
      <c r="CB272" s="252">
        <f t="shared" si="168"/>
        <v>0.5</v>
      </c>
      <c r="CC272" s="154">
        <f>IF(ISNA(VLOOKUP(L272,DANGERARRETE,10,FALSE)),0,VLOOKUP(L272,DANGERARRETE,10,FALSE))</f>
        <v>0</v>
      </c>
      <c r="CD272" s="154">
        <f>IF(ISNA(VLOOKUP(M272,DANGERARRETE,10,FALSE)),0,VLOOKUP(M272,DANGERARRETE,10,FALSE))</f>
        <v>0</v>
      </c>
      <c r="CE272" s="154">
        <f>IF(ISNA(VLOOKUP(N272,DANGERARRETE,10,FALSE)),0,VLOOKUP(N272,DANGERARRETE,10,FALSE))</f>
        <v>0</v>
      </c>
      <c r="CF272" s="154">
        <f>IF(ISNA(VLOOKUP(O272,DANGERARRETE,10,FALSE)),0,VLOOKUP(O272,DANGERARRETE,10,FALSE))</f>
        <v>0</v>
      </c>
      <c r="CG272" s="154">
        <f t="shared" si="169"/>
        <v>0</v>
      </c>
      <c r="CH272" s="296" t="str">
        <f t="shared" si="172"/>
        <v>NON</v>
      </c>
    </row>
    <row r="273" spans="1:86" s="108" customFormat="1" ht="26.5" customHeight="1" x14ac:dyDescent="0.25">
      <c r="A273" s="77">
        <v>116</v>
      </c>
      <c r="B273" s="105"/>
      <c r="C273" s="105"/>
      <c r="D273" s="106"/>
      <c r="E273" s="106"/>
      <c r="F273" s="107"/>
      <c r="G273" s="114" t="s">
        <v>76</v>
      </c>
      <c r="H273" s="114" t="s">
        <v>76</v>
      </c>
      <c r="I273" s="114" t="s">
        <v>76</v>
      </c>
      <c r="J273" s="114" t="s">
        <v>76</v>
      </c>
      <c r="K273" s="114" t="s">
        <v>9</v>
      </c>
      <c r="L273" s="108" t="s">
        <v>8</v>
      </c>
      <c r="M273" s="108" t="s">
        <v>8</v>
      </c>
      <c r="N273" s="108" t="s">
        <v>8</v>
      </c>
      <c r="O273" s="108" t="s">
        <v>8</v>
      </c>
      <c r="P273" s="225" t="s">
        <v>76</v>
      </c>
      <c r="Q273" s="244" t="s">
        <v>34</v>
      </c>
      <c r="R273" s="259" t="s">
        <v>299</v>
      </c>
      <c r="S273" s="265" t="s">
        <v>300</v>
      </c>
      <c r="T273" s="217">
        <v>0</v>
      </c>
      <c r="U273" s="149" t="s">
        <v>58</v>
      </c>
      <c r="V273" s="149" t="s">
        <v>256</v>
      </c>
      <c r="W273" s="150" t="str">
        <f t="shared" si="144"/>
        <v>&lt; 30 mn</v>
      </c>
      <c r="X273" s="151" t="s">
        <v>31</v>
      </c>
      <c r="Y273" s="229" t="s">
        <v>108</v>
      </c>
      <c r="Z273" s="152">
        <f t="shared" si="149"/>
        <v>0</v>
      </c>
      <c r="AA273" s="152">
        <f t="shared" si="150"/>
        <v>0</v>
      </c>
      <c r="AB273" s="152">
        <f t="shared" si="151"/>
        <v>0</v>
      </c>
      <c r="AC273" s="152">
        <f t="shared" si="152"/>
        <v>0</v>
      </c>
      <c r="AD273" s="152">
        <f t="shared" si="153"/>
        <v>0</v>
      </c>
      <c r="AE273" s="152">
        <f t="shared" si="154"/>
        <v>0</v>
      </c>
      <c r="AF273" s="152">
        <f t="shared" si="155"/>
        <v>0</v>
      </c>
      <c r="AG273" s="152">
        <f t="shared" si="156"/>
        <v>0</v>
      </c>
      <c r="AH273" s="152">
        <f t="shared" si="157"/>
        <v>0</v>
      </c>
      <c r="AI273" s="152">
        <f t="shared" si="158"/>
        <v>0</v>
      </c>
      <c r="AJ273" s="152">
        <f t="shared" si="159"/>
        <v>0</v>
      </c>
      <c r="AK273" s="152">
        <f t="shared" si="160"/>
        <v>0</v>
      </c>
      <c r="AL273" s="263">
        <f t="shared" si="142"/>
        <v>0</v>
      </c>
      <c r="AM273" s="263">
        <f t="shared" si="140"/>
        <v>0</v>
      </c>
      <c r="AN273" s="263">
        <f t="shared" si="143"/>
        <v>0</v>
      </c>
      <c r="AO273" s="251">
        <f t="shared" si="141"/>
        <v>0</v>
      </c>
      <c r="AP273" s="153">
        <f t="shared" si="162"/>
        <v>0</v>
      </c>
      <c r="AQ273" s="153" t="str">
        <f t="shared" si="163"/>
        <v>0</v>
      </c>
      <c r="AR273" s="153" t="str">
        <f t="shared" si="170"/>
        <v>0</v>
      </c>
      <c r="AS273" s="153" t="str">
        <f t="shared" si="171"/>
        <v>0</v>
      </c>
      <c r="AT273" s="247">
        <f t="shared" si="164"/>
        <v>1</v>
      </c>
      <c r="AU273" s="247" t="str">
        <f t="shared" si="165"/>
        <v>Faible</v>
      </c>
      <c r="AV273" s="346" t="str">
        <f t="shared" si="166"/>
        <v>NON</v>
      </c>
      <c r="AW273" s="234" t="str">
        <f>IF(CB273&lt;100,"RISQUE MINIME","RISQUE NON FAIBLE")</f>
        <v>RISQUE MINIME</v>
      </c>
      <c r="AX273" s="231" t="str">
        <f>IF(AO273=0,"NON","OUI")</f>
        <v>NON</v>
      </c>
      <c r="AY273" s="351"/>
      <c r="AZ273" s="352" t="s">
        <v>310</v>
      </c>
      <c r="BA273" s="237" t="str">
        <f>IF(AP273=0,"NON","OUI")</f>
        <v>NON</v>
      </c>
      <c r="BB273" s="351"/>
      <c r="BC273" s="351"/>
      <c r="BD273" s="352" t="s">
        <v>310</v>
      </c>
      <c r="BE273" s="237" t="str">
        <f>IF((AQ273+AR273)=3,"YEUX / INGESTION",IF(AQ273="2","YEUX",IF(AR273="1","INGESTION","NON")))</f>
        <v>NON</v>
      </c>
      <c r="BF273" s="351"/>
      <c r="BG273" s="354" t="s">
        <v>310</v>
      </c>
      <c r="BH273" s="154">
        <f>IF(ISNA(VLOOKUP(L273,CMRCLP,4,FALSE)),0,VLOOKUP(L273,CMRCLP,4))</f>
        <v>0</v>
      </c>
      <c r="BI273" s="154">
        <f>IF(ISNA(VLOOKUP(M273,CMRCLP,4,FALSE)),0,VLOOKUP(M273,CMRCLP,4))</f>
        <v>0</v>
      </c>
      <c r="BJ273" s="154">
        <f>IF(ISNA(VLOOKUP(N273,CMRCLP,4,FALSE)),0,VLOOKUP(N273,CMRCLP,4))</f>
        <v>0</v>
      </c>
      <c r="BK273" s="154">
        <f>IF(ISNA(VLOOKUP(O273,CMRCLP,4,FALSE)),0,VLOOKUP(O273,CMRCLP,4))</f>
        <v>0</v>
      </c>
      <c r="BL273" s="154">
        <f>IF(ISNA(VLOOKUP(L273,DANGERCLP,2,FALSE)),1,VLOOKUP(L273,DANGERCLP,2,FALSE))</f>
        <v>1</v>
      </c>
      <c r="BM273" s="154">
        <f>IF(ISNA(VLOOKUP(M273,DANGERCLP,2,FALSE)),1,VLOOKUP(M273,DANGERCLP,2,FALSE))</f>
        <v>1</v>
      </c>
      <c r="BN273" s="154">
        <f>IF(ISNA(VLOOKUP(N273,DANGERCLP,2,FALSE)),1,VLOOKUP(N273,DANGERCLP,2,FALSE))</f>
        <v>1</v>
      </c>
      <c r="BO273" s="154">
        <f>IF(ISNA(VLOOKUP(O273,DANGERCLP,2,FALSE)),1,VLOOKUP(O273,DANGERCLP,2,FALSE))</f>
        <v>1</v>
      </c>
      <c r="BP273" s="154">
        <f>IF(ISNA(VLOOKUP(P273,VLEPON,2)),1,VLOOKUP(P273,VLEPON,2))</f>
        <v>1</v>
      </c>
      <c r="BQ273" s="155">
        <f>T273/MAXA($T$8:$T$463)</f>
        <v>0</v>
      </c>
      <c r="BR273" s="156">
        <f t="shared" si="145"/>
        <v>11</v>
      </c>
      <c r="BS273" s="156">
        <f t="shared" si="146"/>
        <v>11</v>
      </c>
      <c r="BT273" s="157">
        <f t="shared" si="147"/>
        <v>1</v>
      </c>
      <c r="BU273" s="255">
        <f t="shared" si="161"/>
        <v>1</v>
      </c>
      <c r="BV273" s="252">
        <f>IF(ISNA(VLOOKUP((CONCATENATE(U273,V273)),Fréquencess,3,FALSE)),0,VLOOKUP((CONCATENATE(U273,V273)),Fréquencess,3,FALSE))</f>
        <v>1</v>
      </c>
      <c r="BW273" s="247">
        <f t="shared" si="148"/>
        <v>1</v>
      </c>
      <c r="BX273" s="247">
        <f t="shared" si="167"/>
        <v>1</v>
      </c>
      <c r="BY273" s="247">
        <f>IF(ISNA(VLOOKUP(Q273,score_volatilité,2,FALSE)),0,VLOOKUP(Q273,score_volatilité,2,FALSE))</f>
        <v>1</v>
      </c>
      <c r="BZ273" s="247">
        <f>IF(ISNA(VLOOKUP(X273,score_procédé,2,FALSE)),0,VLOOKUP(X273,score_procédé,2,FALSE))</f>
        <v>0.5</v>
      </c>
      <c r="CA273" s="247">
        <f>IF(ISNA(VLOOKUP(Y273,score_protection,2,FALSE)),0,VLOOKUP(Y273,score_protection,2,FALSE))</f>
        <v>1</v>
      </c>
      <c r="CB273" s="252">
        <f t="shared" si="168"/>
        <v>0.5</v>
      </c>
      <c r="CC273" s="154">
        <f>IF(ISNA(VLOOKUP(L273,DANGERARRETE,10,FALSE)),0,VLOOKUP(L273,DANGERARRETE,10,FALSE))</f>
        <v>0</v>
      </c>
      <c r="CD273" s="154">
        <f>IF(ISNA(VLOOKUP(M273,DANGERARRETE,10,FALSE)),0,VLOOKUP(M273,DANGERARRETE,10,FALSE))</f>
        <v>0</v>
      </c>
      <c r="CE273" s="154">
        <f>IF(ISNA(VLOOKUP(N273,DANGERARRETE,10,FALSE)),0,VLOOKUP(N273,DANGERARRETE,10,FALSE))</f>
        <v>0</v>
      </c>
      <c r="CF273" s="154">
        <f>IF(ISNA(VLOOKUP(O273,DANGERARRETE,10,FALSE)),0,VLOOKUP(O273,DANGERARRETE,10,FALSE))</f>
        <v>0</v>
      </c>
      <c r="CG273" s="154">
        <f t="shared" si="169"/>
        <v>0</v>
      </c>
      <c r="CH273" s="296" t="str">
        <f t="shared" si="172"/>
        <v>NON</v>
      </c>
    </row>
    <row r="274" spans="1:86" s="108" customFormat="1" ht="26.5" customHeight="1" x14ac:dyDescent="0.25">
      <c r="A274" s="77">
        <v>116</v>
      </c>
      <c r="B274" s="105"/>
      <c r="C274" s="105"/>
      <c r="D274" s="106"/>
      <c r="E274" s="106"/>
      <c r="F274" s="107"/>
      <c r="G274" s="114" t="s">
        <v>76</v>
      </c>
      <c r="H274" s="114" t="s">
        <v>76</v>
      </c>
      <c r="I274" s="114" t="s">
        <v>76</v>
      </c>
      <c r="J274" s="114" t="s">
        <v>76</v>
      </c>
      <c r="K274" s="114" t="s">
        <v>9</v>
      </c>
      <c r="L274" s="108" t="s">
        <v>8</v>
      </c>
      <c r="M274" s="108" t="s">
        <v>8</v>
      </c>
      <c r="N274" s="108" t="s">
        <v>8</v>
      </c>
      <c r="O274" s="108" t="s">
        <v>8</v>
      </c>
      <c r="P274" s="225" t="s">
        <v>76</v>
      </c>
      <c r="Q274" s="244" t="s">
        <v>34</v>
      </c>
      <c r="R274" s="259" t="s">
        <v>299</v>
      </c>
      <c r="S274" s="265" t="s">
        <v>300</v>
      </c>
      <c r="T274" s="217">
        <v>0</v>
      </c>
      <c r="U274" s="149" t="s">
        <v>58</v>
      </c>
      <c r="V274" s="149" t="s">
        <v>256</v>
      </c>
      <c r="W274" s="150" t="str">
        <f t="shared" si="144"/>
        <v>&lt; 30 mn</v>
      </c>
      <c r="X274" s="151" t="s">
        <v>31</v>
      </c>
      <c r="Y274" s="229" t="s">
        <v>108</v>
      </c>
      <c r="Z274" s="152">
        <f t="shared" si="149"/>
        <v>0</v>
      </c>
      <c r="AA274" s="152">
        <f t="shared" si="150"/>
        <v>0</v>
      </c>
      <c r="AB274" s="152">
        <f t="shared" si="151"/>
        <v>0</v>
      </c>
      <c r="AC274" s="152">
        <f t="shared" si="152"/>
        <v>0</v>
      </c>
      <c r="AD274" s="152">
        <f t="shared" si="153"/>
        <v>0</v>
      </c>
      <c r="AE274" s="152">
        <f t="shared" si="154"/>
        <v>0</v>
      </c>
      <c r="AF274" s="152">
        <f t="shared" si="155"/>
        <v>0</v>
      </c>
      <c r="AG274" s="152">
        <f t="shared" si="156"/>
        <v>0</v>
      </c>
      <c r="AH274" s="152">
        <f t="shared" si="157"/>
        <v>0</v>
      </c>
      <c r="AI274" s="152">
        <f t="shared" si="158"/>
        <v>0</v>
      </c>
      <c r="AJ274" s="152">
        <f t="shared" si="159"/>
        <v>0</v>
      </c>
      <c r="AK274" s="152">
        <f t="shared" si="160"/>
        <v>0</v>
      </c>
      <c r="AL274" s="263">
        <f t="shared" si="142"/>
        <v>0</v>
      </c>
      <c r="AM274" s="263">
        <f t="shared" si="140"/>
        <v>0</v>
      </c>
      <c r="AN274" s="263">
        <f t="shared" si="143"/>
        <v>0</v>
      </c>
      <c r="AO274" s="251">
        <f t="shared" si="141"/>
        <v>0</v>
      </c>
      <c r="AP274" s="153">
        <f t="shared" si="162"/>
        <v>0</v>
      </c>
      <c r="AQ274" s="153" t="str">
        <f t="shared" si="163"/>
        <v>0</v>
      </c>
      <c r="AR274" s="153" t="str">
        <f t="shared" si="170"/>
        <v>0</v>
      </c>
      <c r="AS274" s="153" t="str">
        <f t="shared" si="171"/>
        <v>0</v>
      </c>
      <c r="AT274" s="247">
        <f t="shared" si="164"/>
        <v>1</v>
      </c>
      <c r="AU274" s="247" t="str">
        <f t="shared" si="165"/>
        <v>Faible</v>
      </c>
      <c r="AV274" s="346" t="str">
        <f t="shared" si="166"/>
        <v>NON</v>
      </c>
      <c r="AW274" s="234" t="str">
        <f>IF(CB274&lt;100,"RISQUE MINIME","RISQUE NON FAIBLE")</f>
        <v>RISQUE MINIME</v>
      </c>
      <c r="AX274" s="231" t="str">
        <f>IF(AO274=0,"NON","OUI")</f>
        <v>NON</v>
      </c>
      <c r="AY274" s="351"/>
      <c r="AZ274" s="352" t="s">
        <v>310</v>
      </c>
      <c r="BA274" s="237" t="str">
        <f>IF(AP274=0,"NON","OUI")</f>
        <v>NON</v>
      </c>
      <c r="BB274" s="351"/>
      <c r="BC274" s="351"/>
      <c r="BD274" s="352" t="s">
        <v>310</v>
      </c>
      <c r="BE274" s="237" t="str">
        <f>IF((AQ274+AR274)=3,"YEUX / INGESTION",IF(AQ274="2","YEUX",IF(AR274="1","INGESTION","NON")))</f>
        <v>NON</v>
      </c>
      <c r="BF274" s="351"/>
      <c r="BG274" s="354" t="s">
        <v>310</v>
      </c>
      <c r="BH274" s="154">
        <f>IF(ISNA(VLOOKUP(L274,CMRCLP,4,FALSE)),0,VLOOKUP(L274,CMRCLP,4))</f>
        <v>0</v>
      </c>
      <c r="BI274" s="154">
        <f>IF(ISNA(VLOOKUP(M274,CMRCLP,4,FALSE)),0,VLOOKUP(M274,CMRCLP,4))</f>
        <v>0</v>
      </c>
      <c r="BJ274" s="154">
        <f>IF(ISNA(VLOOKUP(N274,CMRCLP,4,FALSE)),0,VLOOKUP(N274,CMRCLP,4))</f>
        <v>0</v>
      </c>
      <c r="BK274" s="154">
        <f>IF(ISNA(VLOOKUP(O274,CMRCLP,4,FALSE)),0,VLOOKUP(O274,CMRCLP,4))</f>
        <v>0</v>
      </c>
      <c r="BL274" s="154">
        <f>IF(ISNA(VLOOKUP(L274,DANGERCLP,2,FALSE)),1,VLOOKUP(L274,DANGERCLP,2,FALSE))</f>
        <v>1</v>
      </c>
      <c r="BM274" s="154">
        <f>IF(ISNA(VLOOKUP(M274,DANGERCLP,2,FALSE)),1,VLOOKUP(M274,DANGERCLP,2,FALSE))</f>
        <v>1</v>
      </c>
      <c r="BN274" s="154">
        <f>IF(ISNA(VLOOKUP(N274,DANGERCLP,2,FALSE)),1,VLOOKUP(N274,DANGERCLP,2,FALSE))</f>
        <v>1</v>
      </c>
      <c r="BO274" s="154">
        <f>IF(ISNA(VLOOKUP(O274,DANGERCLP,2,FALSE)),1,VLOOKUP(O274,DANGERCLP,2,FALSE))</f>
        <v>1</v>
      </c>
      <c r="BP274" s="154">
        <f>IF(ISNA(VLOOKUP(P274,VLEPON,2)),1,VLOOKUP(P274,VLEPON,2))</f>
        <v>1</v>
      </c>
      <c r="BQ274" s="155">
        <f>T274/MAXA($T$8:$T$463)</f>
        <v>0</v>
      </c>
      <c r="BR274" s="156">
        <f t="shared" si="145"/>
        <v>11</v>
      </c>
      <c r="BS274" s="156">
        <f t="shared" si="146"/>
        <v>11</v>
      </c>
      <c r="BT274" s="157">
        <f t="shared" si="147"/>
        <v>1</v>
      </c>
      <c r="BU274" s="255">
        <f t="shared" si="161"/>
        <v>1</v>
      </c>
      <c r="BV274" s="252">
        <f>IF(ISNA(VLOOKUP((CONCATENATE(U274,V274)),Fréquencess,3,FALSE)),0,VLOOKUP((CONCATENATE(U274,V274)),Fréquencess,3,FALSE))</f>
        <v>1</v>
      </c>
      <c r="BW274" s="247">
        <f t="shared" si="148"/>
        <v>1</v>
      </c>
      <c r="BX274" s="247">
        <f t="shared" si="167"/>
        <v>1</v>
      </c>
      <c r="BY274" s="247">
        <f>IF(ISNA(VLOOKUP(Q274,score_volatilité,2,FALSE)),0,VLOOKUP(Q274,score_volatilité,2,FALSE))</f>
        <v>1</v>
      </c>
      <c r="BZ274" s="247">
        <f>IF(ISNA(VLOOKUP(X274,score_procédé,2,FALSE)),0,VLOOKUP(X274,score_procédé,2,FALSE))</f>
        <v>0.5</v>
      </c>
      <c r="CA274" s="247">
        <f>IF(ISNA(VLOOKUP(Y274,score_protection,2,FALSE)),0,VLOOKUP(Y274,score_protection,2,FALSE))</f>
        <v>1</v>
      </c>
      <c r="CB274" s="252">
        <f t="shared" si="168"/>
        <v>0.5</v>
      </c>
      <c r="CC274" s="154">
        <f>IF(ISNA(VLOOKUP(L274,DANGERARRETE,10,FALSE)),0,VLOOKUP(L274,DANGERARRETE,10,FALSE))</f>
        <v>0</v>
      </c>
      <c r="CD274" s="154">
        <f>IF(ISNA(VLOOKUP(M274,DANGERARRETE,10,FALSE)),0,VLOOKUP(M274,DANGERARRETE,10,FALSE))</f>
        <v>0</v>
      </c>
      <c r="CE274" s="154">
        <f>IF(ISNA(VLOOKUP(N274,DANGERARRETE,10,FALSE)),0,VLOOKUP(N274,DANGERARRETE,10,FALSE))</f>
        <v>0</v>
      </c>
      <c r="CF274" s="154">
        <f>IF(ISNA(VLOOKUP(O274,DANGERARRETE,10,FALSE)),0,VLOOKUP(O274,DANGERARRETE,10,FALSE))</f>
        <v>0</v>
      </c>
      <c r="CG274" s="154">
        <f t="shared" si="169"/>
        <v>0</v>
      </c>
      <c r="CH274" s="296" t="str">
        <f t="shared" si="172"/>
        <v>NON</v>
      </c>
    </row>
    <row r="275" spans="1:86" s="108" customFormat="1" ht="26.5" customHeight="1" x14ac:dyDescent="0.25">
      <c r="A275" s="77">
        <v>116</v>
      </c>
      <c r="B275" s="105"/>
      <c r="C275" s="105"/>
      <c r="D275" s="106"/>
      <c r="E275" s="106"/>
      <c r="F275" s="107"/>
      <c r="G275" s="114" t="s">
        <v>76</v>
      </c>
      <c r="H275" s="114" t="s">
        <v>76</v>
      </c>
      <c r="I275" s="114" t="s">
        <v>76</v>
      </c>
      <c r="J275" s="114" t="s">
        <v>76</v>
      </c>
      <c r="K275" s="114" t="s">
        <v>9</v>
      </c>
      <c r="L275" s="108" t="s">
        <v>8</v>
      </c>
      <c r="M275" s="108" t="s">
        <v>8</v>
      </c>
      <c r="N275" s="108" t="s">
        <v>8</v>
      </c>
      <c r="O275" s="108" t="s">
        <v>8</v>
      </c>
      <c r="P275" s="225" t="s">
        <v>76</v>
      </c>
      <c r="Q275" s="244" t="s">
        <v>34</v>
      </c>
      <c r="R275" s="259" t="s">
        <v>299</v>
      </c>
      <c r="S275" s="265" t="s">
        <v>300</v>
      </c>
      <c r="T275" s="217">
        <v>0</v>
      </c>
      <c r="U275" s="149" t="s">
        <v>58</v>
      </c>
      <c r="V275" s="149" t="s">
        <v>256</v>
      </c>
      <c r="W275" s="150" t="str">
        <f t="shared" si="144"/>
        <v>&lt; 30 mn</v>
      </c>
      <c r="X275" s="151" t="s">
        <v>31</v>
      </c>
      <c r="Y275" s="229" t="s">
        <v>108</v>
      </c>
      <c r="Z275" s="152">
        <f t="shared" si="149"/>
        <v>0</v>
      </c>
      <c r="AA275" s="152">
        <f t="shared" si="150"/>
        <v>0</v>
      </c>
      <c r="AB275" s="152">
        <f t="shared" si="151"/>
        <v>0</v>
      </c>
      <c r="AC275" s="152">
        <f t="shared" si="152"/>
        <v>0</v>
      </c>
      <c r="AD275" s="152">
        <f t="shared" si="153"/>
        <v>0</v>
      </c>
      <c r="AE275" s="152">
        <f t="shared" si="154"/>
        <v>0</v>
      </c>
      <c r="AF275" s="152">
        <f t="shared" si="155"/>
        <v>0</v>
      </c>
      <c r="AG275" s="152">
        <f t="shared" si="156"/>
        <v>0</v>
      </c>
      <c r="AH275" s="152">
        <f t="shared" si="157"/>
        <v>0</v>
      </c>
      <c r="AI275" s="152">
        <f t="shared" si="158"/>
        <v>0</v>
      </c>
      <c r="AJ275" s="152">
        <f t="shared" si="159"/>
        <v>0</v>
      </c>
      <c r="AK275" s="152">
        <f t="shared" si="160"/>
        <v>0</v>
      </c>
      <c r="AL275" s="263">
        <f t="shared" si="142"/>
        <v>0</v>
      </c>
      <c r="AM275" s="263">
        <f t="shared" si="140"/>
        <v>0</v>
      </c>
      <c r="AN275" s="263">
        <f t="shared" si="143"/>
        <v>0</v>
      </c>
      <c r="AO275" s="251">
        <f t="shared" si="141"/>
        <v>0</v>
      </c>
      <c r="AP275" s="153">
        <f t="shared" si="162"/>
        <v>0</v>
      </c>
      <c r="AQ275" s="153" t="str">
        <f t="shared" si="163"/>
        <v>0</v>
      </c>
      <c r="AR275" s="153" t="str">
        <f t="shared" si="170"/>
        <v>0</v>
      </c>
      <c r="AS275" s="153" t="str">
        <f t="shared" si="171"/>
        <v>0</v>
      </c>
      <c r="AT275" s="247">
        <f t="shared" si="164"/>
        <v>1</v>
      </c>
      <c r="AU275" s="247" t="str">
        <f t="shared" si="165"/>
        <v>Faible</v>
      </c>
      <c r="AV275" s="346" t="str">
        <f t="shared" si="166"/>
        <v>NON</v>
      </c>
      <c r="AW275" s="234" t="str">
        <f>IF(CB275&lt;100,"RISQUE MINIME","RISQUE NON FAIBLE")</f>
        <v>RISQUE MINIME</v>
      </c>
      <c r="AX275" s="231" t="str">
        <f>IF(AO275=0,"NON","OUI")</f>
        <v>NON</v>
      </c>
      <c r="AY275" s="351"/>
      <c r="AZ275" s="352" t="s">
        <v>310</v>
      </c>
      <c r="BA275" s="237" t="str">
        <f>IF(AP275=0,"NON","OUI")</f>
        <v>NON</v>
      </c>
      <c r="BB275" s="351"/>
      <c r="BC275" s="351"/>
      <c r="BD275" s="352" t="s">
        <v>310</v>
      </c>
      <c r="BE275" s="237" t="str">
        <f>IF((AQ275+AR275)=3,"YEUX / INGESTION",IF(AQ275="2","YEUX",IF(AR275="1","INGESTION","NON")))</f>
        <v>NON</v>
      </c>
      <c r="BF275" s="351"/>
      <c r="BG275" s="354" t="s">
        <v>310</v>
      </c>
      <c r="BH275" s="154">
        <f>IF(ISNA(VLOOKUP(L275,CMRCLP,4,FALSE)),0,VLOOKUP(L275,CMRCLP,4))</f>
        <v>0</v>
      </c>
      <c r="BI275" s="154">
        <f>IF(ISNA(VLOOKUP(M275,CMRCLP,4,FALSE)),0,VLOOKUP(M275,CMRCLP,4))</f>
        <v>0</v>
      </c>
      <c r="BJ275" s="154">
        <f>IF(ISNA(VLOOKUP(N275,CMRCLP,4,FALSE)),0,VLOOKUP(N275,CMRCLP,4))</f>
        <v>0</v>
      </c>
      <c r="BK275" s="154">
        <f>IF(ISNA(VLOOKUP(O275,CMRCLP,4,FALSE)),0,VLOOKUP(O275,CMRCLP,4))</f>
        <v>0</v>
      </c>
      <c r="BL275" s="154">
        <f>IF(ISNA(VLOOKUP(L275,DANGERCLP,2,FALSE)),1,VLOOKUP(L275,DANGERCLP,2,FALSE))</f>
        <v>1</v>
      </c>
      <c r="BM275" s="154">
        <f>IF(ISNA(VLOOKUP(M275,DANGERCLP,2,FALSE)),1,VLOOKUP(M275,DANGERCLP,2,FALSE))</f>
        <v>1</v>
      </c>
      <c r="BN275" s="154">
        <f>IF(ISNA(VLOOKUP(N275,DANGERCLP,2,FALSE)),1,VLOOKUP(N275,DANGERCLP,2,FALSE))</f>
        <v>1</v>
      </c>
      <c r="BO275" s="154">
        <f>IF(ISNA(VLOOKUP(O275,DANGERCLP,2,FALSE)),1,VLOOKUP(O275,DANGERCLP,2,FALSE))</f>
        <v>1</v>
      </c>
      <c r="BP275" s="154">
        <f>IF(ISNA(VLOOKUP(P275,VLEPON,2)),1,VLOOKUP(P275,VLEPON,2))</f>
        <v>1</v>
      </c>
      <c r="BQ275" s="155">
        <f>T275/MAXA($T$8:$T$463)</f>
        <v>0</v>
      </c>
      <c r="BR275" s="156">
        <f t="shared" si="145"/>
        <v>11</v>
      </c>
      <c r="BS275" s="156">
        <f t="shared" si="146"/>
        <v>11</v>
      </c>
      <c r="BT275" s="157">
        <f t="shared" si="147"/>
        <v>1</v>
      </c>
      <c r="BU275" s="255">
        <f t="shared" si="161"/>
        <v>1</v>
      </c>
      <c r="BV275" s="252">
        <f>IF(ISNA(VLOOKUP((CONCATENATE(U275,V275)),Fréquencess,3,FALSE)),0,VLOOKUP((CONCATENATE(U275,V275)),Fréquencess,3,FALSE))</f>
        <v>1</v>
      </c>
      <c r="BW275" s="247">
        <f t="shared" si="148"/>
        <v>1</v>
      </c>
      <c r="BX275" s="247">
        <f t="shared" si="167"/>
        <v>1</v>
      </c>
      <c r="BY275" s="247">
        <f>IF(ISNA(VLOOKUP(Q275,score_volatilité,2,FALSE)),0,VLOOKUP(Q275,score_volatilité,2,FALSE))</f>
        <v>1</v>
      </c>
      <c r="BZ275" s="247">
        <f>IF(ISNA(VLOOKUP(X275,score_procédé,2,FALSE)),0,VLOOKUP(X275,score_procédé,2,FALSE))</f>
        <v>0.5</v>
      </c>
      <c r="CA275" s="247">
        <f>IF(ISNA(VLOOKUP(Y275,score_protection,2,FALSE)),0,VLOOKUP(Y275,score_protection,2,FALSE))</f>
        <v>1</v>
      </c>
      <c r="CB275" s="252">
        <f t="shared" si="168"/>
        <v>0.5</v>
      </c>
      <c r="CC275" s="154">
        <f>IF(ISNA(VLOOKUP(L275,DANGERARRETE,10,FALSE)),0,VLOOKUP(L275,DANGERARRETE,10,FALSE))</f>
        <v>0</v>
      </c>
      <c r="CD275" s="154">
        <f>IF(ISNA(VLOOKUP(M275,DANGERARRETE,10,FALSE)),0,VLOOKUP(M275,DANGERARRETE,10,FALSE))</f>
        <v>0</v>
      </c>
      <c r="CE275" s="154">
        <f>IF(ISNA(VLOOKUP(N275,DANGERARRETE,10,FALSE)),0,VLOOKUP(N275,DANGERARRETE,10,FALSE))</f>
        <v>0</v>
      </c>
      <c r="CF275" s="154">
        <f>IF(ISNA(VLOOKUP(O275,DANGERARRETE,10,FALSE)),0,VLOOKUP(O275,DANGERARRETE,10,FALSE))</f>
        <v>0</v>
      </c>
      <c r="CG275" s="154">
        <f t="shared" si="169"/>
        <v>0</v>
      </c>
      <c r="CH275" s="296" t="str">
        <f t="shared" si="172"/>
        <v>NON</v>
      </c>
    </row>
    <row r="276" spans="1:86" s="108" customFormat="1" ht="26.5" customHeight="1" x14ac:dyDescent="0.25">
      <c r="A276" s="77">
        <v>116</v>
      </c>
      <c r="B276" s="105"/>
      <c r="C276" s="105"/>
      <c r="D276" s="106"/>
      <c r="E276" s="106"/>
      <c r="F276" s="107"/>
      <c r="G276" s="114" t="s">
        <v>76</v>
      </c>
      <c r="H276" s="114" t="s">
        <v>76</v>
      </c>
      <c r="I276" s="114" t="s">
        <v>76</v>
      </c>
      <c r="J276" s="114" t="s">
        <v>76</v>
      </c>
      <c r="K276" s="114" t="s">
        <v>9</v>
      </c>
      <c r="L276" s="108" t="s">
        <v>8</v>
      </c>
      <c r="M276" s="108" t="s">
        <v>8</v>
      </c>
      <c r="N276" s="108" t="s">
        <v>8</v>
      </c>
      <c r="O276" s="108" t="s">
        <v>8</v>
      </c>
      <c r="P276" s="225" t="s">
        <v>76</v>
      </c>
      <c r="Q276" s="244" t="s">
        <v>34</v>
      </c>
      <c r="R276" s="259" t="s">
        <v>299</v>
      </c>
      <c r="S276" s="265" t="s">
        <v>300</v>
      </c>
      <c r="T276" s="217">
        <v>0</v>
      </c>
      <c r="U276" s="149" t="s">
        <v>58</v>
      </c>
      <c r="V276" s="149" t="s">
        <v>256</v>
      </c>
      <c r="W276" s="150" t="str">
        <f t="shared" si="144"/>
        <v>&lt; 30 mn</v>
      </c>
      <c r="X276" s="151" t="s">
        <v>31</v>
      </c>
      <c r="Y276" s="229" t="s">
        <v>108</v>
      </c>
      <c r="Z276" s="152">
        <f t="shared" si="149"/>
        <v>0</v>
      </c>
      <c r="AA276" s="152">
        <f t="shared" si="150"/>
        <v>0</v>
      </c>
      <c r="AB276" s="152">
        <f t="shared" si="151"/>
        <v>0</v>
      </c>
      <c r="AC276" s="152">
        <f t="shared" si="152"/>
        <v>0</v>
      </c>
      <c r="AD276" s="152">
        <f t="shared" si="153"/>
        <v>0</v>
      </c>
      <c r="AE276" s="152">
        <f t="shared" si="154"/>
        <v>0</v>
      </c>
      <c r="AF276" s="152">
        <f t="shared" si="155"/>
        <v>0</v>
      </c>
      <c r="AG276" s="152">
        <f t="shared" si="156"/>
        <v>0</v>
      </c>
      <c r="AH276" s="152">
        <f t="shared" si="157"/>
        <v>0</v>
      </c>
      <c r="AI276" s="152">
        <f t="shared" si="158"/>
        <v>0</v>
      </c>
      <c r="AJ276" s="152">
        <f t="shared" si="159"/>
        <v>0</v>
      </c>
      <c r="AK276" s="152">
        <f t="shared" si="160"/>
        <v>0</v>
      </c>
      <c r="AL276" s="263">
        <f t="shared" si="142"/>
        <v>0</v>
      </c>
      <c r="AM276" s="263">
        <f t="shared" si="140"/>
        <v>0</v>
      </c>
      <c r="AN276" s="263">
        <f t="shared" si="143"/>
        <v>0</v>
      </c>
      <c r="AO276" s="251">
        <f t="shared" si="141"/>
        <v>0</v>
      </c>
      <c r="AP276" s="153">
        <f t="shared" si="162"/>
        <v>0</v>
      </c>
      <c r="AQ276" s="153" t="str">
        <f t="shared" si="163"/>
        <v>0</v>
      </c>
      <c r="AR276" s="153" t="str">
        <f t="shared" si="170"/>
        <v>0</v>
      </c>
      <c r="AS276" s="153" t="str">
        <f t="shared" si="171"/>
        <v>0</v>
      </c>
      <c r="AT276" s="247">
        <f t="shared" si="164"/>
        <v>1</v>
      </c>
      <c r="AU276" s="247" t="str">
        <f t="shared" si="165"/>
        <v>Faible</v>
      </c>
      <c r="AV276" s="346" t="str">
        <f t="shared" si="166"/>
        <v>NON</v>
      </c>
      <c r="AW276" s="234" t="str">
        <f>IF(CB276&lt;100,"RISQUE MINIME","RISQUE NON FAIBLE")</f>
        <v>RISQUE MINIME</v>
      </c>
      <c r="AX276" s="231" t="str">
        <f>IF(AO276=0,"NON","OUI")</f>
        <v>NON</v>
      </c>
      <c r="AY276" s="351"/>
      <c r="AZ276" s="352" t="s">
        <v>310</v>
      </c>
      <c r="BA276" s="237" t="str">
        <f>IF(AP276=0,"NON","OUI")</f>
        <v>NON</v>
      </c>
      <c r="BB276" s="351"/>
      <c r="BC276" s="351"/>
      <c r="BD276" s="352" t="s">
        <v>310</v>
      </c>
      <c r="BE276" s="237" t="str">
        <f>IF((AQ276+AR276)=3,"YEUX / INGESTION",IF(AQ276="2","YEUX",IF(AR276="1","INGESTION","NON")))</f>
        <v>NON</v>
      </c>
      <c r="BF276" s="351"/>
      <c r="BG276" s="354" t="s">
        <v>310</v>
      </c>
      <c r="BH276" s="154">
        <f>IF(ISNA(VLOOKUP(L276,CMRCLP,4,FALSE)),0,VLOOKUP(L276,CMRCLP,4))</f>
        <v>0</v>
      </c>
      <c r="BI276" s="154">
        <f>IF(ISNA(VLOOKUP(M276,CMRCLP,4,FALSE)),0,VLOOKUP(M276,CMRCLP,4))</f>
        <v>0</v>
      </c>
      <c r="BJ276" s="154">
        <f>IF(ISNA(VLOOKUP(N276,CMRCLP,4,FALSE)),0,VLOOKUP(N276,CMRCLP,4))</f>
        <v>0</v>
      </c>
      <c r="BK276" s="154">
        <f>IF(ISNA(VLOOKUP(O276,CMRCLP,4,FALSE)),0,VLOOKUP(O276,CMRCLP,4))</f>
        <v>0</v>
      </c>
      <c r="BL276" s="154">
        <f>IF(ISNA(VLOOKUP(L276,DANGERCLP,2,FALSE)),1,VLOOKUP(L276,DANGERCLP,2,FALSE))</f>
        <v>1</v>
      </c>
      <c r="BM276" s="154">
        <f>IF(ISNA(VLOOKUP(M276,DANGERCLP,2,FALSE)),1,VLOOKUP(M276,DANGERCLP,2,FALSE))</f>
        <v>1</v>
      </c>
      <c r="BN276" s="154">
        <f>IF(ISNA(VLOOKUP(N276,DANGERCLP,2,FALSE)),1,VLOOKUP(N276,DANGERCLP,2,FALSE))</f>
        <v>1</v>
      </c>
      <c r="BO276" s="154">
        <f>IF(ISNA(VLOOKUP(O276,DANGERCLP,2,FALSE)),1,VLOOKUP(O276,DANGERCLP,2,FALSE))</f>
        <v>1</v>
      </c>
      <c r="BP276" s="154">
        <f>IF(ISNA(VLOOKUP(P276,VLEPON,2)),1,VLOOKUP(P276,VLEPON,2))</f>
        <v>1</v>
      </c>
      <c r="BQ276" s="155">
        <f>T276/MAXA($T$8:$T$463)</f>
        <v>0</v>
      </c>
      <c r="BR276" s="156">
        <f t="shared" si="145"/>
        <v>11</v>
      </c>
      <c r="BS276" s="156">
        <f t="shared" si="146"/>
        <v>11</v>
      </c>
      <c r="BT276" s="157">
        <f t="shared" si="147"/>
        <v>1</v>
      </c>
      <c r="BU276" s="255">
        <f t="shared" si="161"/>
        <v>1</v>
      </c>
      <c r="BV276" s="252">
        <f>IF(ISNA(VLOOKUP((CONCATENATE(U276,V276)),Fréquencess,3,FALSE)),0,VLOOKUP((CONCATENATE(U276,V276)),Fréquencess,3,FALSE))</f>
        <v>1</v>
      </c>
      <c r="BW276" s="247">
        <f t="shared" si="148"/>
        <v>1</v>
      </c>
      <c r="BX276" s="247">
        <f t="shared" si="167"/>
        <v>1</v>
      </c>
      <c r="BY276" s="247">
        <f>IF(ISNA(VLOOKUP(Q276,score_volatilité,2,FALSE)),0,VLOOKUP(Q276,score_volatilité,2,FALSE))</f>
        <v>1</v>
      </c>
      <c r="BZ276" s="247">
        <f>IF(ISNA(VLOOKUP(X276,score_procédé,2,FALSE)),0,VLOOKUP(X276,score_procédé,2,FALSE))</f>
        <v>0.5</v>
      </c>
      <c r="CA276" s="247">
        <f>IF(ISNA(VLOOKUP(Y276,score_protection,2,FALSE)),0,VLOOKUP(Y276,score_protection,2,FALSE))</f>
        <v>1</v>
      </c>
      <c r="CB276" s="252">
        <f t="shared" si="168"/>
        <v>0.5</v>
      </c>
      <c r="CC276" s="154">
        <f>IF(ISNA(VLOOKUP(L276,DANGERARRETE,10,FALSE)),0,VLOOKUP(L276,DANGERARRETE,10,FALSE))</f>
        <v>0</v>
      </c>
      <c r="CD276" s="154">
        <f>IF(ISNA(VLOOKUP(M276,DANGERARRETE,10,FALSE)),0,VLOOKUP(M276,DANGERARRETE,10,FALSE))</f>
        <v>0</v>
      </c>
      <c r="CE276" s="154">
        <f>IF(ISNA(VLOOKUP(N276,DANGERARRETE,10,FALSE)),0,VLOOKUP(N276,DANGERARRETE,10,FALSE))</f>
        <v>0</v>
      </c>
      <c r="CF276" s="154">
        <f>IF(ISNA(VLOOKUP(O276,DANGERARRETE,10,FALSE)),0,VLOOKUP(O276,DANGERARRETE,10,FALSE))</f>
        <v>0</v>
      </c>
      <c r="CG276" s="154">
        <f t="shared" si="169"/>
        <v>0</v>
      </c>
      <c r="CH276" s="296" t="str">
        <f t="shared" si="172"/>
        <v>NON</v>
      </c>
    </row>
    <row r="277" spans="1:86" s="108" customFormat="1" ht="26.5" customHeight="1" x14ac:dyDescent="0.25">
      <c r="A277" s="77">
        <v>116</v>
      </c>
      <c r="B277" s="105"/>
      <c r="C277" s="105"/>
      <c r="D277" s="106"/>
      <c r="E277" s="106"/>
      <c r="F277" s="107"/>
      <c r="G277" s="114" t="s">
        <v>76</v>
      </c>
      <c r="H277" s="114" t="s">
        <v>76</v>
      </c>
      <c r="I277" s="114" t="s">
        <v>76</v>
      </c>
      <c r="J277" s="114" t="s">
        <v>76</v>
      </c>
      <c r="K277" s="114" t="s">
        <v>9</v>
      </c>
      <c r="L277" s="108" t="s">
        <v>8</v>
      </c>
      <c r="M277" s="108" t="s">
        <v>8</v>
      </c>
      <c r="N277" s="108" t="s">
        <v>8</v>
      </c>
      <c r="O277" s="108" t="s">
        <v>8</v>
      </c>
      <c r="P277" s="225" t="s">
        <v>76</v>
      </c>
      <c r="Q277" s="244" t="s">
        <v>34</v>
      </c>
      <c r="R277" s="259" t="s">
        <v>299</v>
      </c>
      <c r="S277" s="265" t="s">
        <v>300</v>
      </c>
      <c r="T277" s="217">
        <v>0</v>
      </c>
      <c r="U277" s="149" t="s">
        <v>58</v>
      </c>
      <c r="V277" s="149" t="s">
        <v>256</v>
      </c>
      <c r="W277" s="150" t="str">
        <f t="shared" si="144"/>
        <v>&lt; 30 mn</v>
      </c>
      <c r="X277" s="151" t="s">
        <v>31</v>
      </c>
      <c r="Y277" s="229" t="s">
        <v>108</v>
      </c>
      <c r="Z277" s="152">
        <f t="shared" si="149"/>
        <v>0</v>
      </c>
      <c r="AA277" s="152">
        <f t="shared" si="150"/>
        <v>0</v>
      </c>
      <c r="AB277" s="152">
        <f t="shared" si="151"/>
        <v>0</v>
      </c>
      <c r="AC277" s="152">
        <f t="shared" si="152"/>
        <v>0</v>
      </c>
      <c r="AD277" s="152">
        <f t="shared" si="153"/>
        <v>0</v>
      </c>
      <c r="AE277" s="152">
        <f t="shared" si="154"/>
        <v>0</v>
      </c>
      <c r="AF277" s="152">
        <f t="shared" si="155"/>
        <v>0</v>
      </c>
      <c r="AG277" s="152">
        <f t="shared" si="156"/>
        <v>0</v>
      </c>
      <c r="AH277" s="152">
        <f t="shared" si="157"/>
        <v>0</v>
      </c>
      <c r="AI277" s="152">
        <f t="shared" si="158"/>
        <v>0</v>
      </c>
      <c r="AJ277" s="152">
        <f t="shared" si="159"/>
        <v>0</v>
      </c>
      <c r="AK277" s="152">
        <f t="shared" si="160"/>
        <v>0</v>
      </c>
      <c r="AL277" s="263">
        <f t="shared" si="142"/>
        <v>0</v>
      </c>
      <c r="AM277" s="263">
        <f t="shared" si="140"/>
        <v>0</v>
      </c>
      <c r="AN277" s="263">
        <f t="shared" si="143"/>
        <v>0</v>
      </c>
      <c r="AO277" s="251">
        <f t="shared" si="141"/>
        <v>0</v>
      </c>
      <c r="AP277" s="153">
        <f t="shared" si="162"/>
        <v>0</v>
      </c>
      <c r="AQ277" s="153" t="str">
        <f t="shared" si="163"/>
        <v>0</v>
      </c>
      <c r="AR277" s="153" t="str">
        <f t="shared" si="170"/>
        <v>0</v>
      </c>
      <c r="AS277" s="153" t="str">
        <f t="shared" si="171"/>
        <v>0</v>
      </c>
      <c r="AT277" s="247">
        <f t="shared" si="164"/>
        <v>1</v>
      </c>
      <c r="AU277" s="247" t="str">
        <f t="shared" si="165"/>
        <v>Faible</v>
      </c>
      <c r="AV277" s="346" t="str">
        <f t="shared" si="166"/>
        <v>NON</v>
      </c>
      <c r="AW277" s="234" t="str">
        <f>IF(CB277&lt;100,"RISQUE MINIME","RISQUE NON FAIBLE")</f>
        <v>RISQUE MINIME</v>
      </c>
      <c r="AX277" s="231" t="str">
        <f>IF(AO277=0,"NON","OUI")</f>
        <v>NON</v>
      </c>
      <c r="AY277" s="351"/>
      <c r="AZ277" s="352" t="s">
        <v>310</v>
      </c>
      <c r="BA277" s="237" t="str">
        <f>IF(AP277=0,"NON","OUI")</f>
        <v>NON</v>
      </c>
      <c r="BB277" s="351"/>
      <c r="BC277" s="351"/>
      <c r="BD277" s="352" t="s">
        <v>310</v>
      </c>
      <c r="BE277" s="237" t="str">
        <f>IF((AQ277+AR277)=3,"YEUX / INGESTION",IF(AQ277="2","YEUX",IF(AR277="1","INGESTION","NON")))</f>
        <v>NON</v>
      </c>
      <c r="BF277" s="351"/>
      <c r="BG277" s="354" t="s">
        <v>310</v>
      </c>
      <c r="BH277" s="154">
        <f>IF(ISNA(VLOOKUP(L277,CMRCLP,4,FALSE)),0,VLOOKUP(L277,CMRCLP,4))</f>
        <v>0</v>
      </c>
      <c r="BI277" s="154">
        <f>IF(ISNA(VLOOKUP(M277,CMRCLP,4,FALSE)),0,VLOOKUP(M277,CMRCLP,4))</f>
        <v>0</v>
      </c>
      <c r="BJ277" s="154">
        <f>IF(ISNA(VLOOKUP(N277,CMRCLP,4,FALSE)),0,VLOOKUP(N277,CMRCLP,4))</f>
        <v>0</v>
      </c>
      <c r="BK277" s="154">
        <f>IF(ISNA(VLOOKUP(O277,CMRCLP,4,FALSE)),0,VLOOKUP(O277,CMRCLP,4))</f>
        <v>0</v>
      </c>
      <c r="BL277" s="154">
        <f>IF(ISNA(VLOOKUP(L277,DANGERCLP,2,FALSE)),1,VLOOKUP(L277,DANGERCLP,2,FALSE))</f>
        <v>1</v>
      </c>
      <c r="BM277" s="154">
        <f>IF(ISNA(VLOOKUP(M277,DANGERCLP,2,FALSE)),1,VLOOKUP(M277,DANGERCLP,2,FALSE))</f>
        <v>1</v>
      </c>
      <c r="BN277" s="154">
        <f>IF(ISNA(VLOOKUP(N277,DANGERCLP,2,FALSE)),1,VLOOKUP(N277,DANGERCLP,2,FALSE))</f>
        <v>1</v>
      </c>
      <c r="BO277" s="154">
        <f>IF(ISNA(VLOOKUP(O277,DANGERCLP,2,FALSE)),1,VLOOKUP(O277,DANGERCLP,2,FALSE))</f>
        <v>1</v>
      </c>
      <c r="BP277" s="154">
        <f>IF(ISNA(VLOOKUP(P277,VLEPON,2)),1,VLOOKUP(P277,VLEPON,2))</f>
        <v>1</v>
      </c>
      <c r="BQ277" s="155">
        <f>T277/MAXA($T$8:$T$463)</f>
        <v>0</v>
      </c>
      <c r="BR277" s="156">
        <f t="shared" si="145"/>
        <v>11</v>
      </c>
      <c r="BS277" s="156">
        <f t="shared" si="146"/>
        <v>11</v>
      </c>
      <c r="BT277" s="157">
        <f t="shared" si="147"/>
        <v>1</v>
      </c>
      <c r="BU277" s="255">
        <f t="shared" si="161"/>
        <v>1</v>
      </c>
      <c r="BV277" s="252">
        <f>IF(ISNA(VLOOKUP((CONCATENATE(U277,V277)),Fréquencess,3,FALSE)),0,VLOOKUP((CONCATENATE(U277,V277)),Fréquencess,3,FALSE))</f>
        <v>1</v>
      </c>
      <c r="BW277" s="247">
        <f t="shared" si="148"/>
        <v>1</v>
      </c>
      <c r="BX277" s="247">
        <f t="shared" si="167"/>
        <v>1</v>
      </c>
      <c r="BY277" s="247">
        <f>IF(ISNA(VLOOKUP(Q277,score_volatilité,2,FALSE)),0,VLOOKUP(Q277,score_volatilité,2,FALSE))</f>
        <v>1</v>
      </c>
      <c r="BZ277" s="247">
        <f>IF(ISNA(VLOOKUP(X277,score_procédé,2,FALSE)),0,VLOOKUP(X277,score_procédé,2,FALSE))</f>
        <v>0.5</v>
      </c>
      <c r="CA277" s="247">
        <f>IF(ISNA(VLOOKUP(Y277,score_protection,2,FALSE)),0,VLOOKUP(Y277,score_protection,2,FALSE))</f>
        <v>1</v>
      </c>
      <c r="CB277" s="252">
        <f t="shared" si="168"/>
        <v>0.5</v>
      </c>
      <c r="CC277" s="154">
        <f>IF(ISNA(VLOOKUP(L277,DANGERARRETE,10,FALSE)),0,VLOOKUP(L277,DANGERARRETE,10,FALSE))</f>
        <v>0</v>
      </c>
      <c r="CD277" s="154">
        <f>IF(ISNA(VLOOKUP(M277,DANGERARRETE,10,FALSE)),0,VLOOKUP(M277,DANGERARRETE,10,FALSE))</f>
        <v>0</v>
      </c>
      <c r="CE277" s="154">
        <f>IF(ISNA(VLOOKUP(N277,DANGERARRETE,10,FALSE)),0,VLOOKUP(N277,DANGERARRETE,10,FALSE))</f>
        <v>0</v>
      </c>
      <c r="CF277" s="154">
        <f>IF(ISNA(VLOOKUP(O277,DANGERARRETE,10,FALSE)),0,VLOOKUP(O277,DANGERARRETE,10,FALSE))</f>
        <v>0</v>
      </c>
      <c r="CG277" s="154">
        <f t="shared" si="169"/>
        <v>0</v>
      </c>
      <c r="CH277" s="296" t="str">
        <f t="shared" si="172"/>
        <v>NON</v>
      </c>
    </row>
    <row r="278" spans="1:86" s="108" customFormat="1" ht="26.5" customHeight="1" x14ac:dyDescent="0.25">
      <c r="A278" s="77">
        <v>116</v>
      </c>
      <c r="B278" s="105"/>
      <c r="C278" s="105"/>
      <c r="D278" s="106"/>
      <c r="E278" s="106"/>
      <c r="F278" s="107"/>
      <c r="G278" s="114" t="s">
        <v>76</v>
      </c>
      <c r="H278" s="114" t="s">
        <v>76</v>
      </c>
      <c r="I278" s="114" t="s">
        <v>76</v>
      </c>
      <c r="J278" s="114" t="s">
        <v>76</v>
      </c>
      <c r="K278" s="114" t="s">
        <v>9</v>
      </c>
      <c r="L278" s="108" t="s">
        <v>8</v>
      </c>
      <c r="M278" s="108" t="s">
        <v>8</v>
      </c>
      <c r="N278" s="108" t="s">
        <v>8</v>
      </c>
      <c r="O278" s="108" t="s">
        <v>8</v>
      </c>
      <c r="P278" s="225" t="s">
        <v>76</v>
      </c>
      <c r="Q278" s="244" t="s">
        <v>34</v>
      </c>
      <c r="R278" s="259" t="s">
        <v>299</v>
      </c>
      <c r="S278" s="265" t="s">
        <v>300</v>
      </c>
      <c r="T278" s="217">
        <v>0</v>
      </c>
      <c r="U278" s="149" t="s">
        <v>58</v>
      </c>
      <c r="V278" s="149" t="s">
        <v>256</v>
      </c>
      <c r="W278" s="150" t="str">
        <f t="shared" si="144"/>
        <v>&lt; 30 mn</v>
      </c>
      <c r="X278" s="151" t="s">
        <v>31</v>
      </c>
      <c r="Y278" s="229" t="s">
        <v>108</v>
      </c>
      <c r="Z278" s="152">
        <f t="shared" si="149"/>
        <v>0</v>
      </c>
      <c r="AA278" s="152">
        <f t="shared" si="150"/>
        <v>0</v>
      </c>
      <c r="AB278" s="152">
        <f t="shared" si="151"/>
        <v>0</v>
      </c>
      <c r="AC278" s="152">
        <f t="shared" si="152"/>
        <v>0</v>
      </c>
      <c r="AD278" s="152">
        <f t="shared" si="153"/>
        <v>0</v>
      </c>
      <c r="AE278" s="152">
        <f t="shared" si="154"/>
        <v>0</v>
      </c>
      <c r="AF278" s="152">
        <f t="shared" si="155"/>
        <v>0</v>
      </c>
      <c r="AG278" s="152">
        <f t="shared" si="156"/>
        <v>0</v>
      </c>
      <c r="AH278" s="152">
        <f t="shared" si="157"/>
        <v>0</v>
      </c>
      <c r="AI278" s="152">
        <f t="shared" si="158"/>
        <v>0</v>
      </c>
      <c r="AJ278" s="152">
        <f t="shared" si="159"/>
        <v>0</v>
      </c>
      <c r="AK278" s="152">
        <f t="shared" si="160"/>
        <v>0</v>
      </c>
      <c r="AL278" s="263">
        <f t="shared" si="142"/>
        <v>0</v>
      </c>
      <c r="AM278" s="263">
        <f t="shared" si="140"/>
        <v>0</v>
      </c>
      <c r="AN278" s="263">
        <f t="shared" si="143"/>
        <v>0</v>
      </c>
      <c r="AO278" s="251">
        <f t="shared" si="141"/>
        <v>0</v>
      </c>
      <c r="AP278" s="153">
        <f t="shared" si="162"/>
        <v>0</v>
      </c>
      <c r="AQ278" s="153" t="str">
        <f t="shared" si="163"/>
        <v>0</v>
      </c>
      <c r="AR278" s="153" t="str">
        <f t="shared" si="170"/>
        <v>0</v>
      </c>
      <c r="AS278" s="153" t="str">
        <f t="shared" si="171"/>
        <v>0</v>
      </c>
      <c r="AT278" s="247">
        <f t="shared" si="164"/>
        <v>1</v>
      </c>
      <c r="AU278" s="247" t="str">
        <f t="shared" si="165"/>
        <v>Faible</v>
      </c>
      <c r="AV278" s="346" t="str">
        <f t="shared" si="166"/>
        <v>NON</v>
      </c>
      <c r="AW278" s="234" t="str">
        <f>IF(CB278&lt;100,"RISQUE MINIME","RISQUE NON FAIBLE")</f>
        <v>RISQUE MINIME</v>
      </c>
      <c r="AX278" s="231" t="str">
        <f>IF(AO278=0,"NON","OUI")</f>
        <v>NON</v>
      </c>
      <c r="AY278" s="351"/>
      <c r="AZ278" s="352" t="s">
        <v>310</v>
      </c>
      <c r="BA278" s="237" t="str">
        <f>IF(AP278=0,"NON","OUI")</f>
        <v>NON</v>
      </c>
      <c r="BB278" s="351"/>
      <c r="BC278" s="351"/>
      <c r="BD278" s="352" t="s">
        <v>310</v>
      </c>
      <c r="BE278" s="237" t="str">
        <f>IF((AQ278+AR278)=3,"YEUX / INGESTION",IF(AQ278="2","YEUX",IF(AR278="1","INGESTION","NON")))</f>
        <v>NON</v>
      </c>
      <c r="BF278" s="351"/>
      <c r="BG278" s="354" t="s">
        <v>310</v>
      </c>
      <c r="BH278" s="154">
        <f>IF(ISNA(VLOOKUP(L278,CMRCLP,4,FALSE)),0,VLOOKUP(L278,CMRCLP,4))</f>
        <v>0</v>
      </c>
      <c r="BI278" s="154">
        <f>IF(ISNA(VLOOKUP(M278,CMRCLP,4,FALSE)),0,VLOOKUP(M278,CMRCLP,4))</f>
        <v>0</v>
      </c>
      <c r="BJ278" s="154">
        <f>IF(ISNA(VLOOKUP(N278,CMRCLP,4,FALSE)),0,VLOOKUP(N278,CMRCLP,4))</f>
        <v>0</v>
      </c>
      <c r="BK278" s="154">
        <f>IF(ISNA(VLOOKUP(O278,CMRCLP,4,FALSE)),0,VLOOKUP(O278,CMRCLP,4))</f>
        <v>0</v>
      </c>
      <c r="BL278" s="154">
        <f>IF(ISNA(VLOOKUP(L278,DANGERCLP,2,FALSE)),1,VLOOKUP(L278,DANGERCLP,2,FALSE))</f>
        <v>1</v>
      </c>
      <c r="BM278" s="154">
        <f>IF(ISNA(VLOOKUP(M278,DANGERCLP,2,FALSE)),1,VLOOKUP(M278,DANGERCLP,2,FALSE))</f>
        <v>1</v>
      </c>
      <c r="BN278" s="154">
        <f>IF(ISNA(VLOOKUP(N278,DANGERCLP,2,FALSE)),1,VLOOKUP(N278,DANGERCLP,2,FALSE))</f>
        <v>1</v>
      </c>
      <c r="BO278" s="154">
        <f>IF(ISNA(VLOOKUP(O278,DANGERCLP,2,FALSE)),1,VLOOKUP(O278,DANGERCLP,2,FALSE))</f>
        <v>1</v>
      </c>
      <c r="BP278" s="154">
        <f>IF(ISNA(VLOOKUP(P278,VLEPON,2)),1,VLOOKUP(P278,VLEPON,2))</f>
        <v>1</v>
      </c>
      <c r="BQ278" s="155">
        <f>T278/MAXA($T$8:$T$463)</f>
        <v>0</v>
      </c>
      <c r="BR278" s="156">
        <f t="shared" si="145"/>
        <v>11</v>
      </c>
      <c r="BS278" s="156">
        <f t="shared" si="146"/>
        <v>11</v>
      </c>
      <c r="BT278" s="157">
        <f t="shared" si="147"/>
        <v>1</v>
      </c>
      <c r="BU278" s="255">
        <f t="shared" si="161"/>
        <v>1</v>
      </c>
      <c r="BV278" s="252">
        <f>IF(ISNA(VLOOKUP((CONCATENATE(U278,V278)),Fréquencess,3,FALSE)),0,VLOOKUP((CONCATENATE(U278,V278)),Fréquencess,3,FALSE))</f>
        <v>1</v>
      </c>
      <c r="BW278" s="247">
        <f t="shared" si="148"/>
        <v>1</v>
      </c>
      <c r="BX278" s="247">
        <f t="shared" si="167"/>
        <v>1</v>
      </c>
      <c r="BY278" s="247">
        <f>IF(ISNA(VLOOKUP(Q278,score_volatilité,2,FALSE)),0,VLOOKUP(Q278,score_volatilité,2,FALSE))</f>
        <v>1</v>
      </c>
      <c r="BZ278" s="247">
        <f>IF(ISNA(VLOOKUP(X278,score_procédé,2,FALSE)),0,VLOOKUP(X278,score_procédé,2,FALSE))</f>
        <v>0.5</v>
      </c>
      <c r="CA278" s="247">
        <f>IF(ISNA(VLOOKUP(Y278,score_protection,2,FALSE)),0,VLOOKUP(Y278,score_protection,2,FALSE))</f>
        <v>1</v>
      </c>
      <c r="CB278" s="252">
        <f t="shared" si="168"/>
        <v>0.5</v>
      </c>
      <c r="CC278" s="154">
        <f>IF(ISNA(VLOOKUP(L278,DANGERARRETE,10,FALSE)),0,VLOOKUP(L278,DANGERARRETE,10,FALSE))</f>
        <v>0</v>
      </c>
      <c r="CD278" s="154">
        <f>IF(ISNA(VLOOKUP(M278,DANGERARRETE,10,FALSE)),0,VLOOKUP(M278,DANGERARRETE,10,FALSE))</f>
        <v>0</v>
      </c>
      <c r="CE278" s="154">
        <f>IF(ISNA(VLOOKUP(N278,DANGERARRETE,10,FALSE)),0,VLOOKUP(N278,DANGERARRETE,10,FALSE))</f>
        <v>0</v>
      </c>
      <c r="CF278" s="154">
        <f>IF(ISNA(VLOOKUP(O278,DANGERARRETE,10,FALSE)),0,VLOOKUP(O278,DANGERARRETE,10,FALSE))</f>
        <v>0</v>
      </c>
      <c r="CG278" s="154">
        <f t="shared" si="169"/>
        <v>0</v>
      </c>
      <c r="CH278" s="296" t="str">
        <f t="shared" si="172"/>
        <v>NON</v>
      </c>
    </row>
    <row r="279" spans="1:86" s="108" customFormat="1" ht="26.5" customHeight="1" x14ac:dyDescent="0.25">
      <c r="A279" s="77">
        <v>116</v>
      </c>
      <c r="B279" s="105"/>
      <c r="C279" s="105"/>
      <c r="D279" s="106"/>
      <c r="E279" s="106"/>
      <c r="F279" s="107"/>
      <c r="G279" s="114" t="s">
        <v>76</v>
      </c>
      <c r="H279" s="114" t="s">
        <v>76</v>
      </c>
      <c r="I279" s="114" t="s">
        <v>76</v>
      </c>
      <c r="J279" s="114" t="s">
        <v>76</v>
      </c>
      <c r="K279" s="114" t="s">
        <v>9</v>
      </c>
      <c r="L279" s="108" t="s">
        <v>8</v>
      </c>
      <c r="M279" s="108" t="s">
        <v>8</v>
      </c>
      <c r="N279" s="108" t="s">
        <v>8</v>
      </c>
      <c r="O279" s="108" t="s">
        <v>8</v>
      </c>
      <c r="P279" s="225" t="s">
        <v>76</v>
      </c>
      <c r="Q279" s="244" t="s">
        <v>34</v>
      </c>
      <c r="R279" s="259" t="s">
        <v>299</v>
      </c>
      <c r="S279" s="265" t="s">
        <v>300</v>
      </c>
      <c r="T279" s="217">
        <v>0</v>
      </c>
      <c r="U279" s="149" t="s">
        <v>58</v>
      </c>
      <c r="V279" s="149" t="s">
        <v>256</v>
      </c>
      <c r="W279" s="150" t="str">
        <f t="shared" si="144"/>
        <v>&lt; 30 mn</v>
      </c>
      <c r="X279" s="151" t="s">
        <v>31</v>
      </c>
      <c r="Y279" s="229" t="s">
        <v>108</v>
      </c>
      <c r="Z279" s="152">
        <f t="shared" si="149"/>
        <v>0</v>
      </c>
      <c r="AA279" s="152">
        <f t="shared" si="150"/>
        <v>0</v>
      </c>
      <c r="AB279" s="152">
        <f t="shared" si="151"/>
        <v>0</v>
      </c>
      <c r="AC279" s="152">
        <f t="shared" si="152"/>
        <v>0</v>
      </c>
      <c r="AD279" s="152">
        <f t="shared" si="153"/>
        <v>0</v>
      </c>
      <c r="AE279" s="152">
        <f t="shared" si="154"/>
        <v>0</v>
      </c>
      <c r="AF279" s="152">
        <f t="shared" si="155"/>
        <v>0</v>
      </c>
      <c r="AG279" s="152">
        <f t="shared" si="156"/>
        <v>0</v>
      </c>
      <c r="AH279" s="152">
        <f t="shared" si="157"/>
        <v>0</v>
      </c>
      <c r="AI279" s="152">
        <f t="shared" si="158"/>
        <v>0</v>
      </c>
      <c r="AJ279" s="152">
        <f t="shared" si="159"/>
        <v>0</v>
      </c>
      <c r="AK279" s="152">
        <f t="shared" si="160"/>
        <v>0</v>
      </c>
      <c r="AL279" s="263">
        <f t="shared" si="142"/>
        <v>0</v>
      </c>
      <c r="AM279" s="263">
        <f t="shared" si="140"/>
        <v>0</v>
      </c>
      <c r="AN279" s="263">
        <f t="shared" si="143"/>
        <v>0</v>
      </c>
      <c r="AO279" s="251">
        <f t="shared" si="141"/>
        <v>0</v>
      </c>
      <c r="AP279" s="153">
        <f t="shared" si="162"/>
        <v>0</v>
      </c>
      <c r="AQ279" s="153" t="str">
        <f t="shared" si="163"/>
        <v>0</v>
      </c>
      <c r="AR279" s="153" t="str">
        <f t="shared" si="170"/>
        <v>0</v>
      </c>
      <c r="AS279" s="153" t="str">
        <f t="shared" si="171"/>
        <v>0</v>
      </c>
      <c r="AT279" s="247">
        <f t="shared" si="164"/>
        <v>1</v>
      </c>
      <c r="AU279" s="247" t="str">
        <f t="shared" si="165"/>
        <v>Faible</v>
      </c>
      <c r="AV279" s="346" t="str">
        <f t="shared" si="166"/>
        <v>NON</v>
      </c>
      <c r="AW279" s="234" t="str">
        <f>IF(CB279&lt;100,"RISQUE MINIME","RISQUE NON FAIBLE")</f>
        <v>RISQUE MINIME</v>
      </c>
      <c r="AX279" s="231" t="str">
        <f>IF(AO279=0,"NON","OUI")</f>
        <v>NON</v>
      </c>
      <c r="AY279" s="351"/>
      <c r="AZ279" s="352" t="s">
        <v>310</v>
      </c>
      <c r="BA279" s="237" t="str">
        <f>IF(AP279=0,"NON","OUI")</f>
        <v>NON</v>
      </c>
      <c r="BB279" s="351"/>
      <c r="BC279" s="351"/>
      <c r="BD279" s="352" t="s">
        <v>310</v>
      </c>
      <c r="BE279" s="237" t="str">
        <f>IF((AQ279+AR279)=3,"YEUX / INGESTION",IF(AQ279="2","YEUX",IF(AR279="1","INGESTION","NON")))</f>
        <v>NON</v>
      </c>
      <c r="BF279" s="351"/>
      <c r="BG279" s="354" t="s">
        <v>310</v>
      </c>
      <c r="BH279" s="154">
        <f>IF(ISNA(VLOOKUP(L279,CMRCLP,4,FALSE)),0,VLOOKUP(L279,CMRCLP,4))</f>
        <v>0</v>
      </c>
      <c r="BI279" s="154">
        <f>IF(ISNA(VLOOKUP(M279,CMRCLP,4,FALSE)),0,VLOOKUP(M279,CMRCLP,4))</f>
        <v>0</v>
      </c>
      <c r="BJ279" s="154">
        <f>IF(ISNA(VLOOKUP(N279,CMRCLP,4,FALSE)),0,VLOOKUP(N279,CMRCLP,4))</f>
        <v>0</v>
      </c>
      <c r="BK279" s="154">
        <f>IF(ISNA(VLOOKUP(O279,CMRCLP,4,FALSE)),0,VLOOKUP(O279,CMRCLP,4))</f>
        <v>0</v>
      </c>
      <c r="BL279" s="154">
        <f>IF(ISNA(VLOOKUP(L279,DANGERCLP,2,FALSE)),1,VLOOKUP(L279,DANGERCLP,2,FALSE))</f>
        <v>1</v>
      </c>
      <c r="BM279" s="154">
        <f>IF(ISNA(VLOOKUP(M279,DANGERCLP,2,FALSE)),1,VLOOKUP(M279,DANGERCLP,2,FALSE))</f>
        <v>1</v>
      </c>
      <c r="BN279" s="154">
        <f>IF(ISNA(VLOOKUP(N279,DANGERCLP,2,FALSE)),1,VLOOKUP(N279,DANGERCLP,2,FALSE))</f>
        <v>1</v>
      </c>
      <c r="BO279" s="154">
        <f>IF(ISNA(VLOOKUP(O279,DANGERCLP,2,FALSE)),1,VLOOKUP(O279,DANGERCLP,2,FALSE))</f>
        <v>1</v>
      </c>
      <c r="BP279" s="154">
        <f>IF(ISNA(VLOOKUP(P279,VLEPON,2)),1,VLOOKUP(P279,VLEPON,2))</f>
        <v>1</v>
      </c>
      <c r="BQ279" s="155">
        <f>T279/MAXA($T$8:$T$463)</f>
        <v>0</v>
      </c>
      <c r="BR279" s="156">
        <f t="shared" si="145"/>
        <v>11</v>
      </c>
      <c r="BS279" s="156">
        <f t="shared" si="146"/>
        <v>11</v>
      </c>
      <c r="BT279" s="157">
        <f t="shared" si="147"/>
        <v>1</v>
      </c>
      <c r="BU279" s="255">
        <f t="shared" si="161"/>
        <v>1</v>
      </c>
      <c r="BV279" s="252">
        <f>IF(ISNA(VLOOKUP((CONCATENATE(U279,V279)),Fréquencess,3,FALSE)),0,VLOOKUP((CONCATENATE(U279,V279)),Fréquencess,3,FALSE))</f>
        <v>1</v>
      </c>
      <c r="BW279" s="247">
        <f t="shared" si="148"/>
        <v>1</v>
      </c>
      <c r="BX279" s="247">
        <f t="shared" si="167"/>
        <v>1</v>
      </c>
      <c r="BY279" s="247">
        <f>IF(ISNA(VLOOKUP(Q279,score_volatilité,2,FALSE)),0,VLOOKUP(Q279,score_volatilité,2,FALSE))</f>
        <v>1</v>
      </c>
      <c r="BZ279" s="247">
        <f>IF(ISNA(VLOOKUP(X279,score_procédé,2,FALSE)),0,VLOOKUP(X279,score_procédé,2,FALSE))</f>
        <v>0.5</v>
      </c>
      <c r="CA279" s="247">
        <f>IF(ISNA(VLOOKUP(Y279,score_protection,2,FALSE)),0,VLOOKUP(Y279,score_protection,2,FALSE))</f>
        <v>1</v>
      </c>
      <c r="CB279" s="252">
        <f t="shared" si="168"/>
        <v>0.5</v>
      </c>
      <c r="CC279" s="154">
        <f>IF(ISNA(VLOOKUP(L279,DANGERARRETE,10,FALSE)),0,VLOOKUP(L279,DANGERARRETE,10,FALSE))</f>
        <v>0</v>
      </c>
      <c r="CD279" s="154">
        <f>IF(ISNA(VLOOKUP(M279,DANGERARRETE,10,FALSE)),0,VLOOKUP(M279,DANGERARRETE,10,FALSE))</f>
        <v>0</v>
      </c>
      <c r="CE279" s="154">
        <f>IF(ISNA(VLOOKUP(N279,DANGERARRETE,10,FALSE)),0,VLOOKUP(N279,DANGERARRETE,10,FALSE))</f>
        <v>0</v>
      </c>
      <c r="CF279" s="154">
        <f>IF(ISNA(VLOOKUP(O279,DANGERARRETE,10,FALSE)),0,VLOOKUP(O279,DANGERARRETE,10,FALSE))</f>
        <v>0</v>
      </c>
      <c r="CG279" s="154">
        <f t="shared" si="169"/>
        <v>0</v>
      </c>
      <c r="CH279" s="296" t="str">
        <f t="shared" si="172"/>
        <v>NON</v>
      </c>
    </row>
    <row r="280" spans="1:86" s="108" customFormat="1" ht="26.5" customHeight="1" x14ac:dyDescent="0.25">
      <c r="A280" s="77">
        <v>116</v>
      </c>
      <c r="B280" s="105"/>
      <c r="C280" s="105"/>
      <c r="D280" s="106"/>
      <c r="E280" s="106"/>
      <c r="F280" s="107"/>
      <c r="G280" s="114" t="s">
        <v>76</v>
      </c>
      <c r="H280" s="114" t="s">
        <v>76</v>
      </c>
      <c r="I280" s="114" t="s">
        <v>76</v>
      </c>
      <c r="J280" s="114" t="s">
        <v>76</v>
      </c>
      <c r="K280" s="114" t="s">
        <v>9</v>
      </c>
      <c r="L280" s="108" t="s">
        <v>8</v>
      </c>
      <c r="M280" s="108" t="s">
        <v>8</v>
      </c>
      <c r="N280" s="108" t="s">
        <v>8</v>
      </c>
      <c r="O280" s="108" t="s">
        <v>8</v>
      </c>
      <c r="P280" s="225" t="s">
        <v>76</v>
      </c>
      <c r="Q280" s="244" t="s">
        <v>34</v>
      </c>
      <c r="R280" s="259" t="s">
        <v>299</v>
      </c>
      <c r="S280" s="265" t="s">
        <v>300</v>
      </c>
      <c r="T280" s="217">
        <v>0</v>
      </c>
      <c r="U280" s="149" t="s">
        <v>58</v>
      </c>
      <c r="V280" s="149" t="s">
        <v>256</v>
      </c>
      <c r="W280" s="150" t="str">
        <f t="shared" si="144"/>
        <v>&lt; 30 mn</v>
      </c>
      <c r="X280" s="151" t="s">
        <v>31</v>
      </c>
      <c r="Y280" s="229" t="s">
        <v>108</v>
      </c>
      <c r="Z280" s="152">
        <f t="shared" si="149"/>
        <v>0</v>
      </c>
      <c r="AA280" s="152">
        <f t="shared" si="150"/>
        <v>0</v>
      </c>
      <c r="AB280" s="152">
        <f t="shared" si="151"/>
        <v>0</v>
      </c>
      <c r="AC280" s="152">
        <f t="shared" si="152"/>
        <v>0</v>
      </c>
      <c r="AD280" s="152">
        <f t="shared" si="153"/>
        <v>0</v>
      </c>
      <c r="AE280" s="152">
        <f t="shared" si="154"/>
        <v>0</v>
      </c>
      <c r="AF280" s="152">
        <f t="shared" si="155"/>
        <v>0</v>
      </c>
      <c r="AG280" s="152">
        <f t="shared" si="156"/>
        <v>0</v>
      </c>
      <c r="AH280" s="152">
        <f t="shared" si="157"/>
        <v>0</v>
      </c>
      <c r="AI280" s="152">
        <f t="shared" si="158"/>
        <v>0</v>
      </c>
      <c r="AJ280" s="152">
        <f t="shared" si="159"/>
        <v>0</v>
      </c>
      <c r="AK280" s="152">
        <f t="shared" si="160"/>
        <v>0</v>
      </c>
      <c r="AL280" s="263">
        <f t="shared" si="142"/>
        <v>0</v>
      </c>
      <c r="AM280" s="263">
        <f t="shared" si="140"/>
        <v>0</v>
      </c>
      <c r="AN280" s="263">
        <f t="shared" si="143"/>
        <v>0</v>
      </c>
      <c r="AO280" s="251">
        <f t="shared" si="141"/>
        <v>0</v>
      </c>
      <c r="AP280" s="153">
        <f t="shared" si="162"/>
        <v>0</v>
      </c>
      <c r="AQ280" s="153" t="str">
        <f t="shared" si="163"/>
        <v>0</v>
      </c>
      <c r="AR280" s="153" t="str">
        <f t="shared" si="170"/>
        <v>0</v>
      </c>
      <c r="AS280" s="153" t="str">
        <f t="shared" si="171"/>
        <v>0</v>
      </c>
      <c r="AT280" s="247">
        <f t="shared" si="164"/>
        <v>1</v>
      </c>
      <c r="AU280" s="247" t="str">
        <f t="shared" si="165"/>
        <v>Faible</v>
      </c>
      <c r="AV280" s="346" t="str">
        <f t="shared" si="166"/>
        <v>NON</v>
      </c>
      <c r="AW280" s="234" t="str">
        <f>IF(CB280&lt;100,"RISQUE MINIME","RISQUE NON FAIBLE")</f>
        <v>RISQUE MINIME</v>
      </c>
      <c r="AX280" s="231" t="str">
        <f>IF(AO280=0,"NON","OUI")</f>
        <v>NON</v>
      </c>
      <c r="AY280" s="351"/>
      <c r="AZ280" s="352" t="s">
        <v>310</v>
      </c>
      <c r="BA280" s="237" t="str">
        <f>IF(AP280=0,"NON","OUI")</f>
        <v>NON</v>
      </c>
      <c r="BB280" s="351"/>
      <c r="BC280" s="351"/>
      <c r="BD280" s="352" t="s">
        <v>310</v>
      </c>
      <c r="BE280" s="237" t="str">
        <f>IF((AQ280+AR280)=3,"YEUX / INGESTION",IF(AQ280="2","YEUX",IF(AR280="1","INGESTION","NON")))</f>
        <v>NON</v>
      </c>
      <c r="BF280" s="351"/>
      <c r="BG280" s="354" t="s">
        <v>310</v>
      </c>
      <c r="BH280" s="154">
        <f>IF(ISNA(VLOOKUP(L280,CMRCLP,4,FALSE)),0,VLOOKUP(L280,CMRCLP,4))</f>
        <v>0</v>
      </c>
      <c r="BI280" s="154">
        <f>IF(ISNA(VLOOKUP(M280,CMRCLP,4,FALSE)),0,VLOOKUP(M280,CMRCLP,4))</f>
        <v>0</v>
      </c>
      <c r="BJ280" s="154">
        <f>IF(ISNA(VLOOKUP(N280,CMRCLP,4,FALSE)),0,VLOOKUP(N280,CMRCLP,4))</f>
        <v>0</v>
      </c>
      <c r="BK280" s="154">
        <f>IF(ISNA(VLOOKUP(O280,CMRCLP,4,FALSE)),0,VLOOKUP(O280,CMRCLP,4))</f>
        <v>0</v>
      </c>
      <c r="BL280" s="154">
        <f>IF(ISNA(VLOOKUP(L280,DANGERCLP,2,FALSE)),1,VLOOKUP(L280,DANGERCLP,2,FALSE))</f>
        <v>1</v>
      </c>
      <c r="BM280" s="154">
        <f>IF(ISNA(VLOOKUP(M280,DANGERCLP,2,FALSE)),1,VLOOKUP(M280,DANGERCLP,2,FALSE))</f>
        <v>1</v>
      </c>
      <c r="BN280" s="154">
        <f>IF(ISNA(VLOOKUP(N280,DANGERCLP,2,FALSE)),1,VLOOKUP(N280,DANGERCLP,2,FALSE))</f>
        <v>1</v>
      </c>
      <c r="BO280" s="154">
        <f>IF(ISNA(VLOOKUP(O280,DANGERCLP,2,FALSE)),1,VLOOKUP(O280,DANGERCLP,2,FALSE))</f>
        <v>1</v>
      </c>
      <c r="BP280" s="154">
        <f>IF(ISNA(VLOOKUP(P280,VLEPON,2)),1,VLOOKUP(P280,VLEPON,2))</f>
        <v>1</v>
      </c>
      <c r="BQ280" s="155">
        <f>T280/MAXA($T$8:$T$463)</f>
        <v>0</v>
      </c>
      <c r="BR280" s="156">
        <f t="shared" si="145"/>
        <v>11</v>
      </c>
      <c r="BS280" s="156">
        <f t="shared" si="146"/>
        <v>11</v>
      </c>
      <c r="BT280" s="157">
        <f t="shared" si="147"/>
        <v>1</v>
      </c>
      <c r="BU280" s="255">
        <f t="shared" si="161"/>
        <v>1</v>
      </c>
      <c r="BV280" s="252">
        <f>IF(ISNA(VLOOKUP((CONCATENATE(U280,V280)),Fréquencess,3,FALSE)),0,VLOOKUP((CONCATENATE(U280,V280)),Fréquencess,3,FALSE))</f>
        <v>1</v>
      </c>
      <c r="BW280" s="247">
        <f t="shared" si="148"/>
        <v>1</v>
      </c>
      <c r="BX280" s="247">
        <f t="shared" si="167"/>
        <v>1</v>
      </c>
      <c r="BY280" s="247">
        <f>IF(ISNA(VLOOKUP(Q280,score_volatilité,2,FALSE)),0,VLOOKUP(Q280,score_volatilité,2,FALSE))</f>
        <v>1</v>
      </c>
      <c r="BZ280" s="247">
        <f>IF(ISNA(VLOOKUP(X280,score_procédé,2,FALSE)),0,VLOOKUP(X280,score_procédé,2,FALSE))</f>
        <v>0.5</v>
      </c>
      <c r="CA280" s="247">
        <f>IF(ISNA(VLOOKUP(Y280,score_protection,2,FALSE)),0,VLOOKUP(Y280,score_protection,2,FALSE))</f>
        <v>1</v>
      </c>
      <c r="CB280" s="252">
        <f t="shared" si="168"/>
        <v>0.5</v>
      </c>
      <c r="CC280" s="154">
        <f>IF(ISNA(VLOOKUP(L280,DANGERARRETE,10,FALSE)),0,VLOOKUP(L280,DANGERARRETE,10,FALSE))</f>
        <v>0</v>
      </c>
      <c r="CD280" s="154">
        <f>IF(ISNA(VLOOKUP(M280,DANGERARRETE,10,FALSE)),0,VLOOKUP(M280,DANGERARRETE,10,FALSE))</f>
        <v>0</v>
      </c>
      <c r="CE280" s="154">
        <f>IF(ISNA(VLOOKUP(N280,DANGERARRETE,10,FALSE)),0,VLOOKUP(N280,DANGERARRETE,10,FALSE))</f>
        <v>0</v>
      </c>
      <c r="CF280" s="154">
        <f>IF(ISNA(VLOOKUP(O280,DANGERARRETE,10,FALSE)),0,VLOOKUP(O280,DANGERARRETE,10,FALSE))</f>
        <v>0</v>
      </c>
      <c r="CG280" s="154">
        <f t="shared" si="169"/>
        <v>0</v>
      </c>
      <c r="CH280" s="296" t="str">
        <f t="shared" si="172"/>
        <v>NON</v>
      </c>
    </row>
    <row r="281" spans="1:86" s="108" customFormat="1" ht="26.5" customHeight="1" x14ac:dyDescent="0.25">
      <c r="A281" s="77">
        <v>116</v>
      </c>
      <c r="B281" s="105"/>
      <c r="C281" s="105"/>
      <c r="D281" s="106"/>
      <c r="E281" s="106"/>
      <c r="F281" s="107"/>
      <c r="G281" s="114" t="s">
        <v>76</v>
      </c>
      <c r="H281" s="114" t="s">
        <v>76</v>
      </c>
      <c r="I281" s="114" t="s">
        <v>76</v>
      </c>
      <c r="J281" s="114" t="s">
        <v>76</v>
      </c>
      <c r="K281" s="114" t="s">
        <v>9</v>
      </c>
      <c r="L281" s="108" t="s">
        <v>8</v>
      </c>
      <c r="M281" s="108" t="s">
        <v>8</v>
      </c>
      <c r="N281" s="108" t="s">
        <v>8</v>
      </c>
      <c r="O281" s="108" t="s">
        <v>8</v>
      </c>
      <c r="P281" s="225" t="s">
        <v>76</v>
      </c>
      <c r="Q281" s="244" t="s">
        <v>34</v>
      </c>
      <c r="R281" s="259" t="s">
        <v>299</v>
      </c>
      <c r="S281" s="265" t="s">
        <v>300</v>
      </c>
      <c r="T281" s="217">
        <v>0</v>
      </c>
      <c r="U281" s="149" t="s">
        <v>58</v>
      </c>
      <c r="V281" s="149" t="s">
        <v>256</v>
      </c>
      <c r="W281" s="150" t="str">
        <f t="shared" si="144"/>
        <v>&lt; 30 mn</v>
      </c>
      <c r="X281" s="151" t="s">
        <v>31</v>
      </c>
      <c r="Y281" s="229" t="s">
        <v>108</v>
      </c>
      <c r="Z281" s="152">
        <f t="shared" si="149"/>
        <v>0</v>
      </c>
      <c r="AA281" s="152">
        <f t="shared" si="150"/>
        <v>0</v>
      </c>
      <c r="AB281" s="152">
        <f t="shared" si="151"/>
        <v>0</v>
      </c>
      <c r="AC281" s="152">
        <f t="shared" si="152"/>
        <v>0</v>
      </c>
      <c r="AD281" s="152">
        <f t="shared" si="153"/>
        <v>0</v>
      </c>
      <c r="AE281" s="152">
        <f t="shared" si="154"/>
        <v>0</v>
      </c>
      <c r="AF281" s="152">
        <f t="shared" si="155"/>
        <v>0</v>
      </c>
      <c r="AG281" s="152">
        <f t="shared" si="156"/>
        <v>0</v>
      </c>
      <c r="AH281" s="152">
        <f t="shared" si="157"/>
        <v>0</v>
      </c>
      <c r="AI281" s="152">
        <f t="shared" si="158"/>
        <v>0</v>
      </c>
      <c r="AJ281" s="152">
        <f t="shared" si="159"/>
        <v>0</v>
      </c>
      <c r="AK281" s="152">
        <f t="shared" si="160"/>
        <v>0</v>
      </c>
      <c r="AL281" s="263">
        <f t="shared" si="142"/>
        <v>0</v>
      </c>
      <c r="AM281" s="263">
        <f t="shared" ref="AM281:AM318" si="173">IF(R281&lt;50,1,0)</f>
        <v>0</v>
      </c>
      <c r="AN281" s="263">
        <f t="shared" si="143"/>
        <v>0</v>
      </c>
      <c r="AO281" s="251">
        <f t="shared" ref="AO281:AO318" si="174">SUM(Z281,AC281,AF281,AI281,AL281:AN281)</f>
        <v>0</v>
      </c>
      <c r="AP281" s="153">
        <f t="shared" si="162"/>
        <v>0</v>
      </c>
      <c r="AQ281" s="153" t="str">
        <f t="shared" si="163"/>
        <v>0</v>
      </c>
      <c r="AR281" s="153" t="str">
        <f t="shared" si="170"/>
        <v>0</v>
      </c>
      <c r="AS281" s="153" t="str">
        <f t="shared" si="171"/>
        <v>0</v>
      </c>
      <c r="AT281" s="247">
        <f t="shared" si="164"/>
        <v>1</v>
      </c>
      <c r="AU281" s="247" t="str">
        <f t="shared" si="165"/>
        <v>Faible</v>
      </c>
      <c r="AV281" s="346" t="str">
        <f t="shared" si="166"/>
        <v>NON</v>
      </c>
      <c r="AW281" s="234" t="str">
        <f>IF(CB281&lt;100,"RISQUE MINIME","RISQUE NON FAIBLE")</f>
        <v>RISQUE MINIME</v>
      </c>
      <c r="AX281" s="231" t="str">
        <f>IF(AO281=0,"NON","OUI")</f>
        <v>NON</v>
      </c>
      <c r="AY281" s="351"/>
      <c r="AZ281" s="352" t="s">
        <v>310</v>
      </c>
      <c r="BA281" s="237" t="str">
        <f>IF(AP281=0,"NON","OUI")</f>
        <v>NON</v>
      </c>
      <c r="BB281" s="351"/>
      <c r="BC281" s="351"/>
      <c r="BD281" s="352" t="s">
        <v>310</v>
      </c>
      <c r="BE281" s="237" t="str">
        <f>IF((AQ281+AR281)=3,"YEUX / INGESTION",IF(AQ281="2","YEUX",IF(AR281="1","INGESTION","NON")))</f>
        <v>NON</v>
      </c>
      <c r="BF281" s="351"/>
      <c r="BG281" s="354" t="s">
        <v>310</v>
      </c>
      <c r="BH281" s="154">
        <f>IF(ISNA(VLOOKUP(L281,CMRCLP,4,FALSE)),0,VLOOKUP(L281,CMRCLP,4))</f>
        <v>0</v>
      </c>
      <c r="BI281" s="154">
        <f>IF(ISNA(VLOOKUP(M281,CMRCLP,4,FALSE)),0,VLOOKUP(M281,CMRCLP,4))</f>
        <v>0</v>
      </c>
      <c r="BJ281" s="154">
        <f>IF(ISNA(VLOOKUP(N281,CMRCLP,4,FALSE)),0,VLOOKUP(N281,CMRCLP,4))</f>
        <v>0</v>
      </c>
      <c r="BK281" s="154">
        <f>IF(ISNA(VLOOKUP(O281,CMRCLP,4,FALSE)),0,VLOOKUP(O281,CMRCLP,4))</f>
        <v>0</v>
      </c>
      <c r="BL281" s="154">
        <f>IF(ISNA(VLOOKUP(L281,DANGERCLP,2,FALSE)),1,VLOOKUP(L281,DANGERCLP,2,FALSE))</f>
        <v>1</v>
      </c>
      <c r="BM281" s="154">
        <f>IF(ISNA(VLOOKUP(M281,DANGERCLP,2,FALSE)),1,VLOOKUP(M281,DANGERCLP,2,FALSE))</f>
        <v>1</v>
      </c>
      <c r="BN281" s="154">
        <f>IF(ISNA(VLOOKUP(N281,DANGERCLP,2,FALSE)),1,VLOOKUP(N281,DANGERCLP,2,FALSE))</f>
        <v>1</v>
      </c>
      <c r="BO281" s="154">
        <f>IF(ISNA(VLOOKUP(O281,DANGERCLP,2,FALSE)),1,VLOOKUP(O281,DANGERCLP,2,FALSE))</f>
        <v>1</v>
      </c>
      <c r="BP281" s="154">
        <f>IF(ISNA(VLOOKUP(P281,VLEPON,2)),1,VLOOKUP(P281,VLEPON,2))</f>
        <v>1</v>
      </c>
      <c r="BQ281" s="155">
        <f>T281/MAXA($T$8:$T$463)</f>
        <v>0</v>
      </c>
      <c r="BR281" s="156">
        <f t="shared" si="145"/>
        <v>11</v>
      </c>
      <c r="BS281" s="156">
        <f t="shared" si="146"/>
        <v>11</v>
      </c>
      <c r="BT281" s="157">
        <f t="shared" si="147"/>
        <v>1</v>
      </c>
      <c r="BU281" s="255">
        <f t="shared" si="161"/>
        <v>1</v>
      </c>
      <c r="BV281" s="252">
        <f>IF(ISNA(VLOOKUP((CONCATENATE(U281,V281)),Fréquencess,3,FALSE)),0,VLOOKUP((CONCATENATE(U281,V281)),Fréquencess,3,FALSE))</f>
        <v>1</v>
      </c>
      <c r="BW281" s="247">
        <f t="shared" si="148"/>
        <v>1</v>
      </c>
      <c r="BX281" s="247">
        <f t="shared" si="167"/>
        <v>1</v>
      </c>
      <c r="BY281" s="247">
        <f>IF(ISNA(VLOOKUP(Q281,score_volatilité,2,FALSE)),0,VLOOKUP(Q281,score_volatilité,2,FALSE))</f>
        <v>1</v>
      </c>
      <c r="BZ281" s="247">
        <f>IF(ISNA(VLOOKUP(X281,score_procédé,2,FALSE)),0,VLOOKUP(X281,score_procédé,2,FALSE))</f>
        <v>0.5</v>
      </c>
      <c r="CA281" s="247">
        <f>IF(ISNA(VLOOKUP(Y281,score_protection,2,FALSE)),0,VLOOKUP(Y281,score_protection,2,FALSE))</f>
        <v>1</v>
      </c>
      <c r="CB281" s="252">
        <f t="shared" si="168"/>
        <v>0.5</v>
      </c>
      <c r="CC281" s="154">
        <f>IF(ISNA(VLOOKUP(L281,DANGERARRETE,10,FALSE)),0,VLOOKUP(L281,DANGERARRETE,10,FALSE))</f>
        <v>0</v>
      </c>
      <c r="CD281" s="154">
        <f>IF(ISNA(VLOOKUP(M281,DANGERARRETE,10,FALSE)),0,VLOOKUP(M281,DANGERARRETE,10,FALSE))</f>
        <v>0</v>
      </c>
      <c r="CE281" s="154">
        <f>IF(ISNA(VLOOKUP(N281,DANGERARRETE,10,FALSE)),0,VLOOKUP(N281,DANGERARRETE,10,FALSE))</f>
        <v>0</v>
      </c>
      <c r="CF281" s="154">
        <f>IF(ISNA(VLOOKUP(O281,DANGERARRETE,10,FALSE)),0,VLOOKUP(O281,DANGERARRETE,10,FALSE))</f>
        <v>0</v>
      </c>
      <c r="CG281" s="154">
        <f t="shared" si="169"/>
        <v>0</v>
      </c>
      <c r="CH281" s="296" t="str">
        <f t="shared" si="172"/>
        <v>NON</v>
      </c>
    </row>
    <row r="282" spans="1:86" s="108" customFormat="1" ht="26.5" customHeight="1" x14ac:dyDescent="0.25">
      <c r="A282" s="77">
        <v>116</v>
      </c>
      <c r="B282" s="105"/>
      <c r="C282" s="105"/>
      <c r="D282" s="106"/>
      <c r="E282" s="106"/>
      <c r="F282" s="107"/>
      <c r="G282" s="114" t="s">
        <v>76</v>
      </c>
      <c r="H282" s="114" t="s">
        <v>76</v>
      </c>
      <c r="I282" s="114" t="s">
        <v>76</v>
      </c>
      <c r="J282" s="114" t="s">
        <v>76</v>
      </c>
      <c r="K282" s="114" t="s">
        <v>9</v>
      </c>
      <c r="L282" s="108" t="s">
        <v>8</v>
      </c>
      <c r="M282" s="108" t="s">
        <v>8</v>
      </c>
      <c r="N282" s="108" t="s">
        <v>8</v>
      </c>
      <c r="O282" s="108" t="s">
        <v>8</v>
      </c>
      <c r="P282" s="225" t="s">
        <v>76</v>
      </c>
      <c r="Q282" s="244" t="s">
        <v>34</v>
      </c>
      <c r="R282" s="259" t="s">
        <v>299</v>
      </c>
      <c r="S282" s="265" t="s">
        <v>300</v>
      </c>
      <c r="T282" s="217">
        <v>0</v>
      </c>
      <c r="U282" s="149" t="s">
        <v>58</v>
      </c>
      <c r="V282" s="149" t="s">
        <v>256</v>
      </c>
      <c r="W282" s="150" t="str">
        <f t="shared" si="144"/>
        <v>&lt; 30 mn</v>
      </c>
      <c r="X282" s="151" t="s">
        <v>31</v>
      </c>
      <c r="Y282" s="229" t="s">
        <v>108</v>
      </c>
      <c r="Z282" s="152">
        <f t="shared" si="149"/>
        <v>0</v>
      </c>
      <c r="AA282" s="152">
        <f t="shared" si="150"/>
        <v>0</v>
      </c>
      <c r="AB282" s="152">
        <f t="shared" si="151"/>
        <v>0</v>
      </c>
      <c r="AC282" s="152">
        <f t="shared" si="152"/>
        <v>0</v>
      </c>
      <c r="AD282" s="152">
        <f t="shared" si="153"/>
        <v>0</v>
      </c>
      <c r="AE282" s="152">
        <f t="shared" si="154"/>
        <v>0</v>
      </c>
      <c r="AF282" s="152">
        <f t="shared" si="155"/>
        <v>0</v>
      </c>
      <c r="AG282" s="152">
        <f t="shared" si="156"/>
        <v>0</v>
      </c>
      <c r="AH282" s="152">
        <f t="shared" si="157"/>
        <v>0</v>
      </c>
      <c r="AI282" s="152">
        <f t="shared" si="158"/>
        <v>0</v>
      </c>
      <c r="AJ282" s="152">
        <f t="shared" si="159"/>
        <v>0</v>
      </c>
      <c r="AK282" s="152">
        <f t="shared" si="160"/>
        <v>0</v>
      </c>
      <c r="AL282" s="263">
        <f t="shared" si="142"/>
        <v>0</v>
      </c>
      <c r="AM282" s="263">
        <f t="shared" si="173"/>
        <v>0</v>
      </c>
      <c r="AN282" s="263">
        <f t="shared" si="143"/>
        <v>0</v>
      </c>
      <c r="AO282" s="251">
        <f t="shared" si="174"/>
        <v>0</v>
      </c>
      <c r="AP282" s="153">
        <f t="shared" si="162"/>
        <v>0</v>
      </c>
      <c r="AQ282" s="153" t="str">
        <f t="shared" si="163"/>
        <v>0</v>
      </c>
      <c r="AR282" s="153" t="str">
        <f t="shared" si="170"/>
        <v>0</v>
      </c>
      <c r="AS282" s="153" t="str">
        <f t="shared" si="171"/>
        <v>0</v>
      </c>
      <c r="AT282" s="247">
        <f t="shared" si="164"/>
        <v>1</v>
      </c>
      <c r="AU282" s="247" t="str">
        <f t="shared" si="165"/>
        <v>Faible</v>
      </c>
      <c r="AV282" s="346" t="str">
        <f t="shared" si="166"/>
        <v>NON</v>
      </c>
      <c r="AW282" s="234" t="str">
        <f>IF(CB282&lt;100,"RISQUE MINIME","RISQUE NON FAIBLE")</f>
        <v>RISQUE MINIME</v>
      </c>
      <c r="AX282" s="231" t="str">
        <f>IF(AO282=0,"NON","OUI")</f>
        <v>NON</v>
      </c>
      <c r="AY282" s="351"/>
      <c r="AZ282" s="352" t="s">
        <v>310</v>
      </c>
      <c r="BA282" s="237" t="str">
        <f>IF(AP282=0,"NON","OUI")</f>
        <v>NON</v>
      </c>
      <c r="BB282" s="351"/>
      <c r="BC282" s="351"/>
      <c r="BD282" s="352" t="s">
        <v>310</v>
      </c>
      <c r="BE282" s="237" t="str">
        <f>IF((AQ282+AR282)=3,"YEUX / INGESTION",IF(AQ282="2","YEUX",IF(AR282="1","INGESTION","NON")))</f>
        <v>NON</v>
      </c>
      <c r="BF282" s="351"/>
      <c r="BG282" s="354" t="s">
        <v>310</v>
      </c>
      <c r="BH282" s="154">
        <f>IF(ISNA(VLOOKUP(L282,CMRCLP,4,FALSE)),0,VLOOKUP(L282,CMRCLP,4))</f>
        <v>0</v>
      </c>
      <c r="BI282" s="154">
        <f>IF(ISNA(VLOOKUP(M282,CMRCLP,4,FALSE)),0,VLOOKUP(M282,CMRCLP,4))</f>
        <v>0</v>
      </c>
      <c r="BJ282" s="154">
        <f>IF(ISNA(VLOOKUP(N282,CMRCLP,4,FALSE)),0,VLOOKUP(N282,CMRCLP,4))</f>
        <v>0</v>
      </c>
      <c r="BK282" s="154">
        <f>IF(ISNA(VLOOKUP(O282,CMRCLP,4,FALSE)),0,VLOOKUP(O282,CMRCLP,4))</f>
        <v>0</v>
      </c>
      <c r="BL282" s="154">
        <f>IF(ISNA(VLOOKUP(L282,DANGERCLP,2,FALSE)),1,VLOOKUP(L282,DANGERCLP,2,FALSE))</f>
        <v>1</v>
      </c>
      <c r="BM282" s="154">
        <f>IF(ISNA(VLOOKUP(M282,DANGERCLP,2,FALSE)),1,VLOOKUP(M282,DANGERCLP,2,FALSE))</f>
        <v>1</v>
      </c>
      <c r="BN282" s="154">
        <f>IF(ISNA(VLOOKUP(N282,DANGERCLP,2,FALSE)),1,VLOOKUP(N282,DANGERCLP,2,FALSE))</f>
        <v>1</v>
      </c>
      <c r="BO282" s="154">
        <f>IF(ISNA(VLOOKUP(O282,DANGERCLP,2,FALSE)),1,VLOOKUP(O282,DANGERCLP,2,FALSE))</f>
        <v>1</v>
      </c>
      <c r="BP282" s="154">
        <f>IF(ISNA(VLOOKUP(P282,VLEPON,2)),1,VLOOKUP(P282,VLEPON,2))</f>
        <v>1</v>
      </c>
      <c r="BQ282" s="155">
        <f>T282/MAXA($T$8:$T$463)</f>
        <v>0</v>
      </c>
      <c r="BR282" s="156">
        <f t="shared" si="145"/>
        <v>11</v>
      </c>
      <c r="BS282" s="156">
        <f t="shared" si="146"/>
        <v>11</v>
      </c>
      <c r="BT282" s="157">
        <f t="shared" si="147"/>
        <v>1</v>
      </c>
      <c r="BU282" s="255">
        <f t="shared" si="161"/>
        <v>1</v>
      </c>
      <c r="BV282" s="252">
        <f>IF(ISNA(VLOOKUP((CONCATENATE(U282,V282)),Fréquencess,3,FALSE)),0,VLOOKUP((CONCATENATE(U282,V282)),Fréquencess,3,FALSE))</f>
        <v>1</v>
      </c>
      <c r="BW282" s="247">
        <f t="shared" si="148"/>
        <v>1</v>
      </c>
      <c r="BX282" s="247">
        <f t="shared" si="167"/>
        <v>1</v>
      </c>
      <c r="BY282" s="247">
        <f>IF(ISNA(VLOOKUP(Q282,score_volatilité,2,FALSE)),0,VLOOKUP(Q282,score_volatilité,2,FALSE))</f>
        <v>1</v>
      </c>
      <c r="BZ282" s="247">
        <f>IF(ISNA(VLOOKUP(X282,score_procédé,2,FALSE)),0,VLOOKUP(X282,score_procédé,2,FALSE))</f>
        <v>0.5</v>
      </c>
      <c r="CA282" s="247">
        <f>IF(ISNA(VLOOKUP(Y282,score_protection,2,FALSE)),0,VLOOKUP(Y282,score_protection,2,FALSE))</f>
        <v>1</v>
      </c>
      <c r="CB282" s="252">
        <f t="shared" si="168"/>
        <v>0.5</v>
      </c>
      <c r="CC282" s="154">
        <f>IF(ISNA(VLOOKUP(L282,DANGERARRETE,10,FALSE)),0,VLOOKUP(L282,DANGERARRETE,10,FALSE))</f>
        <v>0</v>
      </c>
      <c r="CD282" s="154">
        <f>IF(ISNA(VLOOKUP(M282,DANGERARRETE,10,FALSE)),0,VLOOKUP(M282,DANGERARRETE,10,FALSE))</f>
        <v>0</v>
      </c>
      <c r="CE282" s="154">
        <f>IF(ISNA(VLOOKUP(N282,DANGERARRETE,10,FALSE)),0,VLOOKUP(N282,DANGERARRETE,10,FALSE))</f>
        <v>0</v>
      </c>
      <c r="CF282" s="154">
        <f>IF(ISNA(VLOOKUP(O282,DANGERARRETE,10,FALSE)),0,VLOOKUP(O282,DANGERARRETE,10,FALSE))</f>
        <v>0</v>
      </c>
      <c r="CG282" s="154">
        <f t="shared" si="169"/>
        <v>0</v>
      </c>
      <c r="CH282" s="296" t="str">
        <f t="shared" si="172"/>
        <v>NON</v>
      </c>
    </row>
    <row r="283" spans="1:86" s="108" customFormat="1" ht="26.5" customHeight="1" x14ac:dyDescent="0.25">
      <c r="A283" s="77">
        <v>116</v>
      </c>
      <c r="B283" s="105"/>
      <c r="C283" s="105"/>
      <c r="D283" s="106"/>
      <c r="E283" s="106"/>
      <c r="F283" s="107"/>
      <c r="G283" s="114" t="s">
        <v>76</v>
      </c>
      <c r="H283" s="114" t="s">
        <v>76</v>
      </c>
      <c r="I283" s="114" t="s">
        <v>76</v>
      </c>
      <c r="J283" s="114" t="s">
        <v>76</v>
      </c>
      <c r="K283" s="114" t="s">
        <v>9</v>
      </c>
      <c r="L283" s="108" t="s">
        <v>8</v>
      </c>
      <c r="M283" s="108" t="s">
        <v>8</v>
      </c>
      <c r="N283" s="108" t="s">
        <v>8</v>
      </c>
      <c r="O283" s="108" t="s">
        <v>8</v>
      </c>
      <c r="P283" s="225" t="s">
        <v>76</v>
      </c>
      <c r="Q283" s="244" t="s">
        <v>34</v>
      </c>
      <c r="R283" s="259" t="s">
        <v>299</v>
      </c>
      <c r="S283" s="265" t="s">
        <v>300</v>
      </c>
      <c r="T283" s="217">
        <v>0</v>
      </c>
      <c r="U283" s="149" t="s">
        <v>58</v>
      </c>
      <c r="V283" s="149" t="s">
        <v>256</v>
      </c>
      <c r="W283" s="150" t="str">
        <f t="shared" si="144"/>
        <v>&lt; 30 mn</v>
      </c>
      <c r="X283" s="151" t="s">
        <v>31</v>
      </c>
      <c r="Y283" s="229" t="s">
        <v>108</v>
      </c>
      <c r="Z283" s="152">
        <f t="shared" si="149"/>
        <v>0</v>
      </c>
      <c r="AA283" s="152">
        <f t="shared" si="150"/>
        <v>0</v>
      </c>
      <c r="AB283" s="152">
        <f t="shared" si="151"/>
        <v>0</v>
      </c>
      <c r="AC283" s="152">
        <f t="shared" si="152"/>
        <v>0</v>
      </c>
      <c r="AD283" s="152">
        <f t="shared" si="153"/>
        <v>0</v>
      </c>
      <c r="AE283" s="152">
        <f t="shared" si="154"/>
        <v>0</v>
      </c>
      <c r="AF283" s="152">
        <f t="shared" si="155"/>
        <v>0</v>
      </c>
      <c r="AG283" s="152">
        <f t="shared" si="156"/>
        <v>0</v>
      </c>
      <c r="AH283" s="152">
        <f t="shared" si="157"/>
        <v>0</v>
      </c>
      <c r="AI283" s="152">
        <f t="shared" si="158"/>
        <v>0</v>
      </c>
      <c r="AJ283" s="152">
        <f t="shared" si="159"/>
        <v>0</v>
      </c>
      <c r="AK283" s="152">
        <f t="shared" si="160"/>
        <v>0</v>
      </c>
      <c r="AL283" s="263">
        <f t="shared" si="142"/>
        <v>0</v>
      </c>
      <c r="AM283" s="263">
        <f t="shared" si="173"/>
        <v>0</v>
      </c>
      <c r="AN283" s="263">
        <f t="shared" si="143"/>
        <v>0</v>
      </c>
      <c r="AO283" s="251">
        <f t="shared" si="174"/>
        <v>0</v>
      </c>
      <c r="AP283" s="153">
        <f t="shared" si="162"/>
        <v>0</v>
      </c>
      <c r="AQ283" s="153" t="str">
        <f t="shared" si="163"/>
        <v>0</v>
      </c>
      <c r="AR283" s="153" t="str">
        <f t="shared" si="170"/>
        <v>0</v>
      </c>
      <c r="AS283" s="153" t="str">
        <f t="shared" si="171"/>
        <v>0</v>
      </c>
      <c r="AT283" s="247">
        <f t="shared" si="164"/>
        <v>1</v>
      </c>
      <c r="AU283" s="247" t="str">
        <f t="shared" si="165"/>
        <v>Faible</v>
      </c>
      <c r="AV283" s="346" t="str">
        <f t="shared" si="166"/>
        <v>NON</v>
      </c>
      <c r="AW283" s="234" t="str">
        <f>IF(CB283&lt;100,"RISQUE MINIME","RISQUE NON FAIBLE")</f>
        <v>RISQUE MINIME</v>
      </c>
      <c r="AX283" s="231" t="str">
        <f>IF(AO283=0,"NON","OUI")</f>
        <v>NON</v>
      </c>
      <c r="AY283" s="351"/>
      <c r="AZ283" s="352" t="s">
        <v>310</v>
      </c>
      <c r="BA283" s="237" t="str">
        <f>IF(AP283=0,"NON","OUI")</f>
        <v>NON</v>
      </c>
      <c r="BB283" s="351"/>
      <c r="BC283" s="351"/>
      <c r="BD283" s="352" t="s">
        <v>310</v>
      </c>
      <c r="BE283" s="237" t="str">
        <f>IF((AQ283+AR283)=3,"YEUX / INGESTION",IF(AQ283="2","YEUX",IF(AR283="1","INGESTION","NON")))</f>
        <v>NON</v>
      </c>
      <c r="BF283" s="351"/>
      <c r="BG283" s="354" t="s">
        <v>310</v>
      </c>
      <c r="BH283" s="154">
        <f>IF(ISNA(VLOOKUP(L283,CMRCLP,4,FALSE)),0,VLOOKUP(L283,CMRCLP,4))</f>
        <v>0</v>
      </c>
      <c r="BI283" s="154">
        <f>IF(ISNA(VLOOKUP(M283,CMRCLP,4,FALSE)),0,VLOOKUP(M283,CMRCLP,4))</f>
        <v>0</v>
      </c>
      <c r="BJ283" s="154">
        <f>IF(ISNA(VLOOKUP(N283,CMRCLP,4,FALSE)),0,VLOOKUP(N283,CMRCLP,4))</f>
        <v>0</v>
      </c>
      <c r="BK283" s="154">
        <f>IF(ISNA(VLOOKUP(O283,CMRCLP,4,FALSE)),0,VLOOKUP(O283,CMRCLP,4))</f>
        <v>0</v>
      </c>
      <c r="BL283" s="154">
        <f>IF(ISNA(VLOOKUP(L283,DANGERCLP,2,FALSE)),1,VLOOKUP(L283,DANGERCLP,2,FALSE))</f>
        <v>1</v>
      </c>
      <c r="BM283" s="154">
        <f>IF(ISNA(VLOOKUP(M283,DANGERCLP,2,FALSE)),1,VLOOKUP(M283,DANGERCLP,2,FALSE))</f>
        <v>1</v>
      </c>
      <c r="BN283" s="154">
        <f>IF(ISNA(VLOOKUP(N283,DANGERCLP,2,FALSE)),1,VLOOKUP(N283,DANGERCLP,2,FALSE))</f>
        <v>1</v>
      </c>
      <c r="BO283" s="154">
        <f>IF(ISNA(VLOOKUP(O283,DANGERCLP,2,FALSE)),1,VLOOKUP(O283,DANGERCLP,2,FALSE))</f>
        <v>1</v>
      </c>
      <c r="BP283" s="154">
        <f>IF(ISNA(VLOOKUP(P283,VLEPON,2)),1,VLOOKUP(P283,VLEPON,2))</f>
        <v>1</v>
      </c>
      <c r="BQ283" s="155">
        <f>T283/MAXA($T$8:$T$463)</f>
        <v>0</v>
      </c>
      <c r="BR283" s="156">
        <f t="shared" si="145"/>
        <v>11</v>
      </c>
      <c r="BS283" s="156">
        <f t="shared" si="146"/>
        <v>11</v>
      </c>
      <c r="BT283" s="157">
        <f t="shared" si="147"/>
        <v>1</v>
      </c>
      <c r="BU283" s="255">
        <f t="shared" si="161"/>
        <v>1</v>
      </c>
      <c r="BV283" s="252">
        <f>IF(ISNA(VLOOKUP((CONCATENATE(U283,V283)),Fréquencess,3,FALSE)),0,VLOOKUP((CONCATENATE(U283,V283)),Fréquencess,3,FALSE))</f>
        <v>1</v>
      </c>
      <c r="BW283" s="247">
        <f t="shared" si="148"/>
        <v>1</v>
      </c>
      <c r="BX283" s="247">
        <f t="shared" si="167"/>
        <v>1</v>
      </c>
      <c r="BY283" s="247">
        <f>IF(ISNA(VLOOKUP(Q283,score_volatilité,2,FALSE)),0,VLOOKUP(Q283,score_volatilité,2,FALSE))</f>
        <v>1</v>
      </c>
      <c r="BZ283" s="247">
        <f>IF(ISNA(VLOOKUP(X283,score_procédé,2,FALSE)),0,VLOOKUP(X283,score_procédé,2,FALSE))</f>
        <v>0.5</v>
      </c>
      <c r="CA283" s="247">
        <f>IF(ISNA(VLOOKUP(Y283,score_protection,2,FALSE)),0,VLOOKUP(Y283,score_protection,2,FALSE))</f>
        <v>1</v>
      </c>
      <c r="CB283" s="252">
        <f t="shared" si="168"/>
        <v>0.5</v>
      </c>
      <c r="CC283" s="154">
        <f>IF(ISNA(VLOOKUP(L283,DANGERARRETE,10,FALSE)),0,VLOOKUP(L283,DANGERARRETE,10,FALSE))</f>
        <v>0</v>
      </c>
      <c r="CD283" s="154">
        <f>IF(ISNA(VLOOKUP(M283,DANGERARRETE,10,FALSE)),0,VLOOKUP(M283,DANGERARRETE,10,FALSE))</f>
        <v>0</v>
      </c>
      <c r="CE283" s="154">
        <f>IF(ISNA(VLOOKUP(N283,DANGERARRETE,10,FALSE)),0,VLOOKUP(N283,DANGERARRETE,10,FALSE))</f>
        <v>0</v>
      </c>
      <c r="CF283" s="154">
        <f>IF(ISNA(VLOOKUP(O283,DANGERARRETE,10,FALSE)),0,VLOOKUP(O283,DANGERARRETE,10,FALSE))</f>
        <v>0</v>
      </c>
      <c r="CG283" s="154">
        <f t="shared" si="169"/>
        <v>0</v>
      </c>
      <c r="CH283" s="296" t="str">
        <f t="shared" si="172"/>
        <v>NON</v>
      </c>
    </row>
    <row r="284" spans="1:86" s="108" customFormat="1" ht="26.5" customHeight="1" x14ac:dyDescent="0.25">
      <c r="A284" s="77">
        <v>116</v>
      </c>
      <c r="B284" s="105"/>
      <c r="C284" s="105"/>
      <c r="D284" s="106"/>
      <c r="E284" s="106"/>
      <c r="F284" s="107"/>
      <c r="G284" s="114" t="s">
        <v>76</v>
      </c>
      <c r="H284" s="114" t="s">
        <v>76</v>
      </c>
      <c r="I284" s="114" t="s">
        <v>76</v>
      </c>
      <c r="J284" s="114" t="s">
        <v>76</v>
      </c>
      <c r="K284" s="114" t="s">
        <v>9</v>
      </c>
      <c r="L284" s="108" t="s">
        <v>8</v>
      </c>
      <c r="M284" s="108" t="s">
        <v>8</v>
      </c>
      <c r="N284" s="108" t="s">
        <v>8</v>
      </c>
      <c r="O284" s="108" t="s">
        <v>8</v>
      </c>
      <c r="P284" s="225" t="s">
        <v>76</v>
      </c>
      <c r="Q284" s="244" t="s">
        <v>34</v>
      </c>
      <c r="R284" s="259" t="s">
        <v>299</v>
      </c>
      <c r="S284" s="265" t="s">
        <v>300</v>
      </c>
      <c r="T284" s="217">
        <v>0</v>
      </c>
      <c r="U284" s="149" t="s">
        <v>58</v>
      </c>
      <c r="V284" s="149" t="s">
        <v>256</v>
      </c>
      <c r="W284" s="150" t="str">
        <f t="shared" si="144"/>
        <v>&lt; 30 mn</v>
      </c>
      <c r="X284" s="151" t="s">
        <v>31</v>
      </c>
      <c r="Y284" s="229" t="s">
        <v>108</v>
      </c>
      <c r="Z284" s="152">
        <f t="shared" si="149"/>
        <v>0</v>
      </c>
      <c r="AA284" s="152">
        <f t="shared" si="150"/>
        <v>0</v>
      </c>
      <c r="AB284" s="152">
        <f t="shared" si="151"/>
        <v>0</v>
      </c>
      <c r="AC284" s="152">
        <f t="shared" si="152"/>
        <v>0</v>
      </c>
      <c r="AD284" s="152">
        <f t="shared" si="153"/>
        <v>0</v>
      </c>
      <c r="AE284" s="152">
        <f t="shared" si="154"/>
        <v>0</v>
      </c>
      <c r="AF284" s="152">
        <f t="shared" si="155"/>
        <v>0</v>
      </c>
      <c r="AG284" s="152">
        <f t="shared" si="156"/>
        <v>0</v>
      </c>
      <c r="AH284" s="152">
        <f t="shared" si="157"/>
        <v>0</v>
      </c>
      <c r="AI284" s="152">
        <f t="shared" si="158"/>
        <v>0</v>
      </c>
      <c r="AJ284" s="152">
        <f t="shared" si="159"/>
        <v>0</v>
      </c>
      <c r="AK284" s="152">
        <f t="shared" si="160"/>
        <v>0</v>
      </c>
      <c r="AL284" s="263">
        <f t="shared" si="142"/>
        <v>0</v>
      </c>
      <c r="AM284" s="263">
        <f t="shared" si="173"/>
        <v>0</v>
      </c>
      <c r="AN284" s="263">
        <f t="shared" si="143"/>
        <v>0</v>
      </c>
      <c r="AO284" s="251">
        <f t="shared" si="174"/>
        <v>0</v>
      </c>
      <c r="AP284" s="153">
        <f t="shared" si="162"/>
        <v>0</v>
      </c>
      <c r="AQ284" s="153" t="str">
        <f t="shared" si="163"/>
        <v>0</v>
      </c>
      <c r="AR284" s="153" t="str">
        <f t="shared" si="170"/>
        <v>0</v>
      </c>
      <c r="AS284" s="153" t="str">
        <f t="shared" si="171"/>
        <v>0</v>
      </c>
      <c r="AT284" s="247">
        <f t="shared" si="164"/>
        <v>1</v>
      </c>
      <c r="AU284" s="247" t="str">
        <f t="shared" si="165"/>
        <v>Faible</v>
      </c>
      <c r="AV284" s="346" t="str">
        <f t="shared" si="166"/>
        <v>NON</v>
      </c>
      <c r="AW284" s="234" t="str">
        <f>IF(CB284&lt;100,"RISQUE MINIME","RISQUE NON FAIBLE")</f>
        <v>RISQUE MINIME</v>
      </c>
      <c r="AX284" s="231" t="str">
        <f>IF(AO284=0,"NON","OUI")</f>
        <v>NON</v>
      </c>
      <c r="AY284" s="351"/>
      <c r="AZ284" s="352" t="s">
        <v>310</v>
      </c>
      <c r="BA284" s="237" t="str">
        <f>IF(AP284=0,"NON","OUI")</f>
        <v>NON</v>
      </c>
      <c r="BB284" s="351"/>
      <c r="BC284" s="351"/>
      <c r="BD284" s="352" t="s">
        <v>310</v>
      </c>
      <c r="BE284" s="237" t="str">
        <f>IF((AQ284+AR284)=3,"YEUX / INGESTION",IF(AQ284="2","YEUX",IF(AR284="1","INGESTION","NON")))</f>
        <v>NON</v>
      </c>
      <c r="BF284" s="351"/>
      <c r="BG284" s="354" t="s">
        <v>310</v>
      </c>
      <c r="BH284" s="154">
        <f>IF(ISNA(VLOOKUP(L284,CMRCLP,4,FALSE)),0,VLOOKUP(L284,CMRCLP,4))</f>
        <v>0</v>
      </c>
      <c r="BI284" s="154">
        <f>IF(ISNA(VLOOKUP(M284,CMRCLP,4,FALSE)),0,VLOOKUP(M284,CMRCLP,4))</f>
        <v>0</v>
      </c>
      <c r="BJ284" s="154">
        <f>IF(ISNA(VLOOKUP(N284,CMRCLP,4,FALSE)),0,VLOOKUP(N284,CMRCLP,4))</f>
        <v>0</v>
      </c>
      <c r="BK284" s="154">
        <f>IF(ISNA(VLOOKUP(O284,CMRCLP,4,FALSE)),0,VLOOKUP(O284,CMRCLP,4))</f>
        <v>0</v>
      </c>
      <c r="BL284" s="154">
        <f>IF(ISNA(VLOOKUP(L284,DANGERCLP,2,FALSE)),1,VLOOKUP(L284,DANGERCLP,2,FALSE))</f>
        <v>1</v>
      </c>
      <c r="BM284" s="154">
        <f>IF(ISNA(VLOOKUP(M284,DANGERCLP,2,FALSE)),1,VLOOKUP(M284,DANGERCLP,2,FALSE))</f>
        <v>1</v>
      </c>
      <c r="BN284" s="154">
        <f>IF(ISNA(VLOOKUP(N284,DANGERCLP,2,FALSE)),1,VLOOKUP(N284,DANGERCLP,2,FALSE))</f>
        <v>1</v>
      </c>
      <c r="BO284" s="154">
        <f>IF(ISNA(VLOOKUP(O284,DANGERCLP,2,FALSE)),1,VLOOKUP(O284,DANGERCLP,2,FALSE))</f>
        <v>1</v>
      </c>
      <c r="BP284" s="154">
        <f>IF(ISNA(VLOOKUP(P284,VLEPON,2)),1,VLOOKUP(P284,VLEPON,2))</f>
        <v>1</v>
      </c>
      <c r="BQ284" s="155">
        <f>T284/MAXA($T$8:$T$463)</f>
        <v>0</v>
      </c>
      <c r="BR284" s="156">
        <f t="shared" si="145"/>
        <v>11</v>
      </c>
      <c r="BS284" s="156">
        <f t="shared" si="146"/>
        <v>11</v>
      </c>
      <c r="BT284" s="157">
        <f t="shared" si="147"/>
        <v>1</v>
      </c>
      <c r="BU284" s="255">
        <f t="shared" si="161"/>
        <v>1</v>
      </c>
      <c r="BV284" s="252">
        <f>IF(ISNA(VLOOKUP((CONCATENATE(U284,V284)),Fréquencess,3,FALSE)),0,VLOOKUP((CONCATENATE(U284,V284)),Fréquencess,3,FALSE))</f>
        <v>1</v>
      </c>
      <c r="BW284" s="247">
        <f t="shared" si="148"/>
        <v>1</v>
      </c>
      <c r="BX284" s="247">
        <f t="shared" si="167"/>
        <v>1</v>
      </c>
      <c r="BY284" s="247">
        <f>IF(ISNA(VLOOKUP(Q284,score_volatilité,2,FALSE)),0,VLOOKUP(Q284,score_volatilité,2,FALSE))</f>
        <v>1</v>
      </c>
      <c r="BZ284" s="247">
        <f>IF(ISNA(VLOOKUP(X284,score_procédé,2,FALSE)),0,VLOOKUP(X284,score_procédé,2,FALSE))</f>
        <v>0.5</v>
      </c>
      <c r="CA284" s="247">
        <f>IF(ISNA(VLOOKUP(Y284,score_protection,2,FALSE)),0,VLOOKUP(Y284,score_protection,2,FALSE))</f>
        <v>1</v>
      </c>
      <c r="CB284" s="252">
        <f t="shared" si="168"/>
        <v>0.5</v>
      </c>
      <c r="CC284" s="154">
        <f>IF(ISNA(VLOOKUP(L284,DANGERARRETE,10,FALSE)),0,VLOOKUP(L284,DANGERARRETE,10,FALSE))</f>
        <v>0</v>
      </c>
      <c r="CD284" s="154">
        <f>IF(ISNA(VLOOKUP(M284,DANGERARRETE,10,FALSE)),0,VLOOKUP(M284,DANGERARRETE,10,FALSE))</f>
        <v>0</v>
      </c>
      <c r="CE284" s="154">
        <f>IF(ISNA(VLOOKUP(N284,DANGERARRETE,10,FALSE)),0,VLOOKUP(N284,DANGERARRETE,10,FALSE))</f>
        <v>0</v>
      </c>
      <c r="CF284" s="154">
        <f>IF(ISNA(VLOOKUP(O284,DANGERARRETE,10,FALSE)),0,VLOOKUP(O284,DANGERARRETE,10,FALSE))</f>
        <v>0</v>
      </c>
      <c r="CG284" s="154">
        <f t="shared" si="169"/>
        <v>0</v>
      </c>
      <c r="CH284" s="296" t="str">
        <f t="shared" si="172"/>
        <v>NON</v>
      </c>
    </row>
    <row r="285" spans="1:86" s="108" customFormat="1" ht="26.5" customHeight="1" x14ac:dyDescent="0.25">
      <c r="A285" s="77">
        <v>116</v>
      </c>
      <c r="B285" s="105"/>
      <c r="C285" s="105"/>
      <c r="D285" s="106"/>
      <c r="E285" s="106"/>
      <c r="F285" s="107"/>
      <c r="G285" s="114" t="s">
        <v>76</v>
      </c>
      <c r="H285" s="114" t="s">
        <v>76</v>
      </c>
      <c r="I285" s="114" t="s">
        <v>76</v>
      </c>
      <c r="J285" s="114" t="s">
        <v>76</v>
      </c>
      <c r="K285" s="114" t="s">
        <v>9</v>
      </c>
      <c r="L285" s="108" t="s">
        <v>8</v>
      </c>
      <c r="M285" s="108" t="s">
        <v>8</v>
      </c>
      <c r="N285" s="108" t="s">
        <v>8</v>
      </c>
      <c r="O285" s="108" t="s">
        <v>8</v>
      </c>
      <c r="P285" s="225" t="s">
        <v>76</v>
      </c>
      <c r="Q285" s="244" t="s">
        <v>34</v>
      </c>
      <c r="R285" s="259" t="s">
        <v>299</v>
      </c>
      <c r="S285" s="265" t="s">
        <v>300</v>
      </c>
      <c r="T285" s="217">
        <v>0</v>
      </c>
      <c r="U285" s="149" t="s">
        <v>58</v>
      </c>
      <c r="V285" s="149" t="s">
        <v>256</v>
      </c>
      <c r="W285" s="150" t="str">
        <f t="shared" si="144"/>
        <v>&lt; 30 mn</v>
      </c>
      <c r="X285" s="151" t="s">
        <v>31</v>
      </c>
      <c r="Y285" s="229" t="s">
        <v>108</v>
      </c>
      <c r="Z285" s="152">
        <f t="shared" si="149"/>
        <v>0</v>
      </c>
      <c r="AA285" s="152">
        <f t="shared" si="150"/>
        <v>0</v>
      </c>
      <c r="AB285" s="152">
        <f t="shared" si="151"/>
        <v>0</v>
      </c>
      <c r="AC285" s="152">
        <f t="shared" si="152"/>
        <v>0</v>
      </c>
      <c r="AD285" s="152">
        <f t="shared" si="153"/>
        <v>0</v>
      </c>
      <c r="AE285" s="152">
        <f t="shared" si="154"/>
        <v>0</v>
      </c>
      <c r="AF285" s="152">
        <f t="shared" si="155"/>
        <v>0</v>
      </c>
      <c r="AG285" s="152">
        <f t="shared" si="156"/>
        <v>0</v>
      </c>
      <c r="AH285" s="152">
        <f t="shared" si="157"/>
        <v>0</v>
      </c>
      <c r="AI285" s="152">
        <f t="shared" si="158"/>
        <v>0</v>
      </c>
      <c r="AJ285" s="152">
        <f t="shared" si="159"/>
        <v>0</v>
      </c>
      <c r="AK285" s="152">
        <f t="shared" si="160"/>
        <v>0</v>
      </c>
      <c r="AL285" s="263">
        <f t="shared" si="142"/>
        <v>0</v>
      </c>
      <c r="AM285" s="263">
        <f t="shared" si="173"/>
        <v>0</v>
      </c>
      <c r="AN285" s="263">
        <f t="shared" si="143"/>
        <v>0</v>
      </c>
      <c r="AO285" s="251">
        <f t="shared" si="174"/>
        <v>0</v>
      </c>
      <c r="AP285" s="153">
        <f t="shared" si="162"/>
        <v>0</v>
      </c>
      <c r="AQ285" s="153" t="str">
        <f t="shared" si="163"/>
        <v>0</v>
      </c>
      <c r="AR285" s="153" t="str">
        <f t="shared" si="170"/>
        <v>0</v>
      </c>
      <c r="AS285" s="153" t="str">
        <f t="shared" si="171"/>
        <v>0</v>
      </c>
      <c r="AT285" s="247">
        <f t="shared" si="164"/>
        <v>1</v>
      </c>
      <c r="AU285" s="247" t="str">
        <f t="shared" si="165"/>
        <v>Faible</v>
      </c>
      <c r="AV285" s="346" t="str">
        <f t="shared" si="166"/>
        <v>NON</v>
      </c>
      <c r="AW285" s="234" t="str">
        <f>IF(CB285&lt;100,"RISQUE MINIME","RISQUE NON FAIBLE")</f>
        <v>RISQUE MINIME</v>
      </c>
      <c r="AX285" s="231" t="str">
        <f>IF(AO285=0,"NON","OUI")</f>
        <v>NON</v>
      </c>
      <c r="AY285" s="351"/>
      <c r="AZ285" s="352" t="s">
        <v>310</v>
      </c>
      <c r="BA285" s="237" t="str">
        <f>IF(AP285=0,"NON","OUI")</f>
        <v>NON</v>
      </c>
      <c r="BB285" s="351"/>
      <c r="BC285" s="351"/>
      <c r="BD285" s="352" t="s">
        <v>310</v>
      </c>
      <c r="BE285" s="237" t="str">
        <f>IF((AQ285+AR285)=3,"YEUX / INGESTION",IF(AQ285="2","YEUX",IF(AR285="1","INGESTION","NON")))</f>
        <v>NON</v>
      </c>
      <c r="BF285" s="351"/>
      <c r="BG285" s="354" t="s">
        <v>310</v>
      </c>
      <c r="BH285" s="154">
        <f>IF(ISNA(VLOOKUP(L285,CMRCLP,4,FALSE)),0,VLOOKUP(L285,CMRCLP,4))</f>
        <v>0</v>
      </c>
      <c r="BI285" s="154">
        <f>IF(ISNA(VLOOKUP(M285,CMRCLP,4,FALSE)),0,VLOOKUP(M285,CMRCLP,4))</f>
        <v>0</v>
      </c>
      <c r="BJ285" s="154">
        <f>IF(ISNA(VLOOKUP(N285,CMRCLP,4,FALSE)),0,VLOOKUP(N285,CMRCLP,4))</f>
        <v>0</v>
      </c>
      <c r="BK285" s="154">
        <f>IF(ISNA(VLOOKUP(O285,CMRCLP,4,FALSE)),0,VLOOKUP(O285,CMRCLP,4))</f>
        <v>0</v>
      </c>
      <c r="BL285" s="154">
        <f>IF(ISNA(VLOOKUP(L285,DANGERCLP,2,FALSE)),1,VLOOKUP(L285,DANGERCLP,2,FALSE))</f>
        <v>1</v>
      </c>
      <c r="BM285" s="154">
        <f>IF(ISNA(VLOOKUP(M285,DANGERCLP,2,FALSE)),1,VLOOKUP(M285,DANGERCLP,2,FALSE))</f>
        <v>1</v>
      </c>
      <c r="BN285" s="154">
        <f>IF(ISNA(VLOOKUP(N285,DANGERCLP,2,FALSE)),1,VLOOKUP(N285,DANGERCLP,2,FALSE))</f>
        <v>1</v>
      </c>
      <c r="BO285" s="154">
        <f>IF(ISNA(VLOOKUP(O285,DANGERCLP,2,FALSE)),1,VLOOKUP(O285,DANGERCLP,2,FALSE))</f>
        <v>1</v>
      </c>
      <c r="BP285" s="154">
        <f>IF(ISNA(VLOOKUP(P285,VLEPON,2)),1,VLOOKUP(P285,VLEPON,2))</f>
        <v>1</v>
      </c>
      <c r="BQ285" s="155">
        <f>T285/MAXA($T$8:$T$463)</f>
        <v>0</v>
      </c>
      <c r="BR285" s="156">
        <f t="shared" si="145"/>
        <v>11</v>
      </c>
      <c r="BS285" s="156">
        <f t="shared" si="146"/>
        <v>11</v>
      </c>
      <c r="BT285" s="157">
        <f t="shared" si="147"/>
        <v>1</v>
      </c>
      <c r="BU285" s="255">
        <f t="shared" si="161"/>
        <v>1</v>
      </c>
      <c r="BV285" s="252">
        <f>IF(ISNA(VLOOKUP((CONCATENATE(U285,V285)),Fréquencess,3,FALSE)),0,VLOOKUP((CONCATENATE(U285,V285)),Fréquencess,3,FALSE))</f>
        <v>1</v>
      </c>
      <c r="BW285" s="247">
        <f t="shared" si="148"/>
        <v>1</v>
      </c>
      <c r="BX285" s="247">
        <f t="shared" si="167"/>
        <v>1</v>
      </c>
      <c r="BY285" s="247">
        <f>IF(ISNA(VLOOKUP(Q285,score_volatilité,2,FALSE)),0,VLOOKUP(Q285,score_volatilité,2,FALSE))</f>
        <v>1</v>
      </c>
      <c r="BZ285" s="247">
        <f>IF(ISNA(VLOOKUP(X285,score_procédé,2,FALSE)),0,VLOOKUP(X285,score_procédé,2,FALSE))</f>
        <v>0.5</v>
      </c>
      <c r="CA285" s="247">
        <f>IF(ISNA(VLOOKUP(Y285,score_protection,2,FALSE)),0,VLOOKUP(Y285,score_protection,2,FALSE))</f>
        <v>1</v>
      </c>
      <c r="CB285" s="252">
        <f t="shared" si="168"/>
        <v>0.5</v>
      </c>
      <c r="CC285" s="154">
        <f>IF(ISNA(VLOOKUP(L285,DANGERARRETE,10,FALSE)),0,VLOOKUP(L285,DANGERARRETE,10,FALSE))</f>
        <v>0</v>
      </c>
      <c r="CD285" s="154">
        <f>IF(ISNA(VLOOKUP(M285,DANGERARRETE,10,FALSE)),0,VLOOKUP(M285,DANGERARRETE,10,FALSE))</f>
        <v>0</v>
      </c>
      <c r="CE285" s="154">
        <f>IF(ISNA(VLOOKUP(N285,DANGERARRETE,10,FALSE)),0,VLOOKUP(N285,DANGERARRETE,10,FALSE))</f>
        <v>0</v>
      </c>
      <c r="CF285" s="154">
        <f>IF(ISNA(VLOOKUP(O285,DANGERARRETE,10,FALSE)),0,VLOOKUP(O285,DANGERARRETE,10,FALSE))</f>
        <v>0</v>
      </c>
      <c r="CG285" s="154">
        <f t="shared" si="169"/>
        <v>0</v>
      </c>
      <c r="CH285" s="296" t="str">
        <f t="shared" si="172"/>
        <v>NON</v>
      </c>
    </row>
    <row r="286" spans="1:86" s="108" customFormat="1" ht="26.5" customHeight="1" x14ac:dyDescent="0.25">
      <c r="A286" s="77">
        <v>116</v>
      </c>
      <c r="B286" s="105"/>
      <c r="C286" s="105"/>
      <c r="D286" s="106"/>
      <c r="E286" s="106"/>
      <c r="F286" s="107"/>
      <c r="G286" s="114" t="s">
        <v>76</v>
      </c>
      <c r="H286" s="114" t="s">
        <v>76</v>
      </c>
      <c r="I286" s="114" t="s">
        <v>76</v>
      </c>
      <c r="J286" s="114" t="s">
        <v>76</v>
      </c>
      <c r="K286" s="114" t="s">
        <v>9</v>
      </c>
      <c r="L286" s="108" t="s">
        <v>8</v>
      </c>
      <c r="M286" s="108" t="s">
        <v>8</v>
      </c>
      <c r="N286" s="108" t="s">
        <v>8</v>
      </c>
      <c r="O286" s="108" t="s">
        <v>8</v>
      </c>
      <c r="P286" s="225" t="s">
        <v>76</v>
      </c>
      <c r="Q286" s="244" t="s">
        <v>34</v>
      </c>
      <c r="R286" s="259" t="s">
        <v>299</v>
      </c>
      <c r="S286" s="265" t="s">
        <v>300</v>
      </c>
      <c r="T286" s="217">
        <v>0</v>
      </c>
      <c r="U286" s="149" t="s">
        <v>58</v>
      </c>
      <c r="V286" s="149" t="s">
        <v>256</v>
      </c>
      <c r="W286" s="150" t="str">
        <f t="shared" si="144"/>
        <v>&lt; 30 mn</v>
      </c>
      <c r="X286" s="151" t="s">
        <v>31</v>
      </c>
      <c r="Y286" s="229" t="s">
        <v>108</v>
      </c>
      <c r="Z286" s="152">
        <f t="shared" si="149"/>
        <v>0</v>
      </c>
      <c r="AA286" s="152">
        <f t="shared" si="150"/>
        <v>0</v>
      </c>
      <c r="AB286" s="152">
        <f t="shared" si="151"/>
        <v>0</v>
      </c>
      <c r="AC286" s="152">
        <f t="shared" si="152"/>
        <v>0</v>
      </c>
      <c r="AD286" s="152">
        <f t="shared" si="153"/>
        <v>0</v>
      </c>
      <c r="AE286" s="152">
        <f t="shared" si="154"/>
        <v>0</v>
      </c>
      <c r="AF286" s="152">
        <f t="shared" si="155"/>
        <v>0</v>
      </c>
      <c r="AG286" s="152">
        <f t="shared" si="156"/>
        <v>0</v>
      </c>
      <c r="AH286" s="152">
        <f t="shared" si="157"/>
        <v>0</v>
      </c>
      <c r="AI286" s="152">
        <f t="shared" si="158"/>
        <v>0</v>
      </c>
      <c r="AJ286" s="152">
        <f t="shared" si="159"/>
        <v>0</v>
      </c>
      <c r="AK286" s="152">
        <f t="shared" si="160"/>
        <v>0</v>
      </c>
      <c r="AL286" s="263">
        <f t="shared" si="142"/>
        <v>0</v>
      </c>
      <c r="AM286" s="263">
        <f t="shared" si="173"/>
        <v>0</v>
      </c>
      <c r="AN286" s="263">
        <f t="shared" si="143"/>
        <v>0</v>
      </c>
      <c r="AO286" s="251">
        <f t="shared" si="174"/>
        <v>0</v>
      </c>
      <c r="AP286" s="153">
        <f t="shared" si="162"/>
        <v>0</v>
      </c>
      <c r="AQ286" s="153" t="str">
        <f t="shared" si="163"/>
        <v>0</v>
      </c>
      <c r="AR286" s="153" t="str">
        <f t="shared" si="170"/>
        <v>0</v>
      </c>
      <c r="AS286" s="153" t="str">
        <f t="shared" si="171"/>
        <v>0</v>
      </c>
      <c r="AT286" s="247">
        <f t="shared" si="164"/>
        <v>1</v>
      </c>
      <c r="AU286" s="247" t="str">
        <f t="shared" si="165"/>
        <v>Faible</v>
      </c>
      <c r="AV286" s="346" t="str">
        <f t="shared" si="166"/>
        <v>NON</v>
      </c>
      <c r="AW286" s="234" t="str">
        <f>IF(CB286&lt;100,"RISQUE MINIME","RISQUE NON FAIBLE")</f>
        <v>RISQUE MINIME</v>
      </c>
      <c r="AX286" s="231" t="str">
        <f>IF(AO286=0,"NON","OUI")</f>
        <v>NON</v>
      </c>
      <c r="AY286" s="351"/>
      <c r="AZ286" s="352" t="s">
        <v>310</v>
      </c>
      <c r="BA286" s="237" t="str">
        <f>IF(AP286=0,"NON","OUI")</f>
        <v>NON</v>
      </c>
      <c r="BB286" s="351"/>
      <c r="BC286" s="351"/>
      <c r="BD286" s="352" t="s">
        <v>310</v>
      </c>
      <c r="BE286" s="237" t="str">
        <f>IF((AQ286+AR286)=3,"YEUX / INGESTION",IF(AQ286="2","YEUX",IF(AR286="1","INGESTION","NON")))</f>
        <v>NON</v>
      </c>
      <c r="BF286" s="351"/>
      <c r="BG286" s="354" t="s">
        <v>310</v>
      </c>
      <c r="BH286" s="154">
        <f>IF(ISNA(VLOOKUP(L286,CMRCLP,4,FALSE)),0,VLOOKUP(L286,CMRCLP,4))</f>
        <v>0</v>
      </c>
      <c r="BI286" s="154">
        <f>IF(ISNA(VLOOKUP(M286,CMRCLP,4,FALSE)),0,VLOOKUP(M286,CMRCLP,4))</f>
        <v>0</v>
      </c>
      <c r="BJ286" s="154">
        <f>IF(ISNA(VLOOKUP(N286,CMRCLP,4,FALSE)),0,VLOOKUP(N286,CMRCLP,4))</f>
        <v>0</v>
      </c>
      <c r="BK286" s="154">
        <f>IF(ISNA(VLOOKUP(O286,CMRCLP,4,FALSE)),0,VLOOKUP(O286,CMRCLP,4))</f>
        <v>0</v>
      </c>
      <c r="BL286" s="154">
        <f>IF(ISNA(VLOOKUP(L286,DANGERCLP,2,FALSE)),1,VLOOKUP(L286,DANGERCLP,2,FALSE))</f>
        <v>1</v>
      </c>
      <c r="BM286" s="154">
        <f>IF(ISNA(VLOOKUP(M286,DANGERCLP,2,FALSE)),1,VLOOKUP(M286,DANGERCLP,2,FALSE))</f>
        <v>1</v>
      </c>
      <c r="BN286" s="154">
        <f>IF(ISNA(VLOOKUP(N286,DANGERCLP,2,FALSE)),1,VLOOKUP(N286,DANGERCLP,2,FALSE))</f>
        <v>1</v>
      </c>
      <c r="BO286" s="154">
        <f>IF(ISNA(VLOOKUP(O286,DANGERCLP,2,FALSE)),1,VLOOKUP(O286,DANGERCLP,2,FALSE))</f>
        <v>1</v>
      </c>
      <c r="BP286" s="154">
        <f>IF(ISNA(VLOOKUP(P286,VLEPON,2)),1,VLOOKUP(P286,VLEPON,2))</f>
        <v>1</v>
      </c>
      <c r="BQ286" s="155">
        <f>T286/MAXA($T$8:$T$463)</f>
        <v>0</v>
      </c>
      <c r="BR286" s="156">
        <f t="shared" si="145"/>
        <v>11</v>
      </c>
      <c r="BS286" s="156">
        <f t="shared" si="146"/>
        <v>11</v>
      </c>
      <c r="BT286" s="157">
        <f t="shared" si="147"/>
        <v>1</v>
      </c>
      <c r="BU286" s="255">
        <f t="shared" si="161"/>
        <v>1</v>
      </c>
      <c r="BV286" s="252">
        <f>IF(ISNA(VLOOKUP((CONCATENATE(U286,V286)),Fréquencess,3,FALSE)),0,VLOOKUP((CONCATENATE(U286,V286)),Fréquencess,3,FALSE))</f>
        <v>1</v>
      </c>
      <c r="BW286" s="247">
        <f t="shared" si="148"/>
        <v>1</v>
      </c>
      <c r="BX286" s="247">
        <f t="shared" si="167"/>
        <v>1</v>
      </c>
      <c r="BY286" s="247">
        <f>IF(ISNA(VLOOKUP(Q286,score_volatilité,2,FALSE)),0,VLOOKUP(Q286,score_volatilité,2,FALSE))</f>
        <v>1</v>
      </c>
      <c r="BZ286" s="247">
        <f>IF(ISNA(VLOOKUP(X286,score_procédé,2,FALSE)),0,VLOOKUP(X286,score_procédé,2,FALSE))</f>
        <v>0.5</v>
      </c>
      <c r="CA286" s="247">
        <f>IF(ISNA(VLOOKUP(Y286,score_protection,2,FALSE)),0,VLOOKUP(Y286,score_protection,2,FALSE))</f>
        <v>1</v>
      </c>
      <c r="CB286" s="252">
        <f t="shared" si="168"/>
        <v>0.5</v>
      </c>
      <c r="CC286" s="154">
        <f>IF(ISNA(VLOOKUP(L286,DANGERARRETE,10,FALSE)),0,VLOOKUP(L286,DANGERARRETE,10,FALSE))</f>
        <v>0</v>
      </c>
      <c r="CD286" s="154">
        <f>IF(ISNA(VLOOKUP(M286,DANGERARRETE,10,FALSE)),0,VLOOKUP(M286,DANGERARRETE,10,FALSE))</f>
        <v>0</v>
      </c>
      <c r="CE286" s="154">
        <f>IF(ISNA(VLOOKUP(N286,DANGERARRETE,10,FALSE)),0,VLOOKUP(N286,DANGERARRETE,10,FALSE))</f>
        <v>0</v>
      </c>
      <c r="CF286" s="154">
        <f>IF(ISNA(VLOOKUP(O286,DANGERARRETE,10,FALSE)),0,VLOOKUP(O286,DANGERARRETE,10,FALSE))</f>
        <v>0</v>
      </c>
      <c r="CG286" s="154">
        <f t="shared" si="169"/>
        <v>0</v>
      </c>
      <c r="CH286" s="296" t="str">
        <f t="shared" si="172"/>
        <v>NON</v>
      </c>
    </row>
    <row r="287" spans="1:86" s="108" customFormat="1" ht="26.5" customHeight="1" x14ac:dyDescent="0.25">
      <c r="A287" s="77">
        <v>116</v>
      </c>
      <c r="B287" s="105"/>
      <c r="C287" s="105"/>
      <c r="D287" s="106"/>
      <c r="E287" s="106"/>
      <c r="F287" s="107"/>
      <c r="G287" s="114" t="s">
        <v>76</v>
      </c>
      <c r="H287" s="114" t="s">
        <v>76</v>
      </c>
      <c r="I287" s="114" t="s">
        <v>76</v>
      </c>
      <c r="J287" s="114" t="s">
        <v>76</v>
      </c>
      <c r="K287" s="114" t="s">
        <v>9</v>
      </c>
      <c r="L287" s="108" t="s">
        <v>8</v>
      </c>
      <c r="M287" s="108" t="s">
        <v>8</v>
      </c>
      <c r="N287" s="108" t="s">
        <v>8</v>
      </c>
      <c r="O287" s="108" t="s">
        <v>8</v>
      </c>
      <c r="P287" s="225" t="s">
        <v>76</v>
      </c>
      <c r="Q287" s="244" t="s">
        <v>34</v>
      </c>
      <c r="R287" s="259" t="s">
        <v>299</v>
      </c>
      <c r="S287" s="265" t="s">
        <v>300</v>
      </c>
      <c r="T287" s="217">
        <v>0</v>
      </c>
      <c r="U287" s="149" t="s">
        <v>58</v>
      </c>
      <c r="V287" s="149" t="s">
        <v>256</v>
      </c>
      <c r="W287" s="150" t="str">
        <f t="shared" si="144"/>
        <v>&lt; 30 mn</v>
      </c>
      <c r="X287" s="151" t="s">
        <v>31</v>
      </c>
      <c r="Y287" s="229" t="s">
        <v>108</v>
      </c>
      <c r="Z287" s="152">
        <f t="shared" si="149"/>
        <v>0</v>
      </c>
      <c r="AA287" s="152">
        <f t="shared" si="150"/>
        <v>0</v>
      </c>
      <c r="AB287" s="152">
        <f t="shared" si="151"/>
        <v>0</v>
      </c>
      <c r="AC287" s="152">
        <f t="shared" si="152"/>
        <v>0</v>
      </c>
      <c r="AD287" s="152">
        <f t="shared" si="153"/>
        <v>0</v>
      </c>
      <c r="AE287" s="152">
        <f t="shared" si="154"/>
        <v>0</v>
      </c>
      <c r="AF287" s="152">
        <f t="shared" si="155"/>
        <v>0</v>
      </c>
      <c r="AG287" s="152">
        <f t="shared" si="156"/>
        <v>0</v>
      </c>
      <c r="AH287" s="152">
        <f t="shared" si="157"/>
        <v>0</v>
      </c>
      <c r="AI287" s="152">
        <f t="shared" si="158"/>
        <v>0</v>
      </c>
      <c r="AJ287" s="152">
        <f t="shared" si="159"/>
        <v>0</v>
      </c>
      <c r="AK287" s="152">
        <f t="shared" si="160"/>
        <v>0</v>
      </c>
      <c r="AL287" s="263">
        <f t="shared" si="142"/>
        <v>0</v>
      </c>
      <c r="AM287" s="263">
        <f t="shared" si="173"/>
        <v>0</v>
      </c>
      <c r="AN287" s="263">
        <f t="shared" si="143"/>
        <v>0</v>
      </c>
      <c r="AO287" s="251">
        <f t="shared" si="174"/>
        <v>0</v>
      </c>
      <c r="AP287" s="153">
        <f t="shared" si="162"/>
        <v>0</v>
      </c>
      <c r="AQ287" s="153" t="str">
        <f t="shared" si="163"/>
        <v>0</v>
      </c>
      <c r="AR287" s="153" t="str">
        <f t="shared" si="170"/>
        <v>0</v>
      </c>
      <c r="AS287" s="153" t="str">
        <f t="shared" si="171"/>
        <v>0</v>
      </c>
      <c r="AT287" s="247">
        <f t="shared" si="164"/>
        <v>1</v>
      </c>
      <c r="AU287" s="247" t="str">
        <f t="shared" si="165"/>
        <v>Faible</v>
      </c>
      <c r="AV287" s="346" t="str">
        <f t="shared" si="166"/>
        <v>NON</v>
      </c>
      <c r="AW287" s="234" t="str">
        <f>IF(CB287&lt;100,"RISQUE MINIME","RISQUE NON FAIBLE")</f>
        <v>RISQUE MINIME</v>
      </c>
      <c r="AX287" s="231" t="str">
        <f>IF(AO287=0,"NON","OUI")</f>
        <v>NON</v>
      </c>
      <c r="AY287" s="351"/>
      <c r="AZ287" s="352" t="s">
        <v>310</v>
      </c>
      <c r="BA287" s="237" t="str">
        <f>IF(AP287=0,"NON","OUI")</f>
        <v>NON</v>
      </c>
      <c r="BB287" s="351"/>
      <c r="BC287" s="351"/>
      <c r="BD287" s="352" t="s">
        <v>310</v>
      </c>
      <c r="BE287" s="237" t="str">
        <f>IF((AQ287+AR287)=3,"YEUX / INGESTION",IF(AQ287="2","YEUX",IF(AR287="1","INGESTION","NON")))</f>
        <v>NON</v>
      </c>
      <c r="BF287" s="351"/>
      <c r="BG287" s="354" t="s">
        <v>310</v>
      </c>
      <c r="BH287" s="154">
        <f>IF(ISNA(VLOOKUP(L287,CMRCLP,4,FALSE)),0,VLOOKUP(L287,CMRCLP,4))</f>
        <v>0</v>
      </c>
      <c r="BI287" s="154">
        <f>IF(ISNA(VLOOKUP(M287,CMRCLP,4,FALSE)),0,VLOOKUP(M287,CMRCLP,4))</f>
        <v>0</v>
      </c>
      <c r="BJ287" s="154">
        <f>IF(ISNA(VLOOKUP(N287,CMRCLP,4,FALSE)),0,VLOOKUP(N287,CMRCLP,4))</f>
        <v>0</v>
      </c>
      <c r="BK287" s="154">
        <f>IF(ISNA(VLOOKUP(O287,CMRCLP,4,FALSE)),0,VLOOKUP(O287,CMRCLP,4))</f>
        <v>0</v>
      </c>
      <c r="BL287" s="154">
        <f>IF(ISNA(VLOOKUP(L287,DANGERCLP,2,FALSE)),1,VLOOKUP(L287,DANGERCLP,2,FALSE))</f>
        <v>1</v>
      </c>
      <c r="BM287" s="154">
        <f>IF(ISNA(VLOOKUP(M287,DANGERCLP,2,FALSE)),1,VLOOKUP(M287,DANGERCLP,2,FALSE))</f>
        <v>1</v>
      </c>
      <c r="BN287" s="154">
        <f>IF(ISNA(VLOOKUP(N287,DANGERCLP,2,FALSE)),1,VLOOKUP(N287,DANGERCLP,2,FALSE))</f>
        <v>1</v>
      </c>
      <c r="BO287" s="154">
        <f>IF(ISNA(VLOOKUP(O287,DANGERCLP,2,FALSE)),1,VLOOKUP(O287,DANGERCLP,2,FALSE))</f>
        <v>1</v>
      </c>
      <c r="BP287" s="154">
        <f>IF(ISNA(VLOOKUP(P287,VLEPON,2)),1,VLOOKUP(P287,VLEPON,2))</f>
        <v>1</v>
      </c>
      <c r="BQ287" s="155">
        <f>T287/MAXA($T$8:$T$463)</f>
        <v>0</v>
      </c>
      <c r="BR287" s="156">
        <f t="shared" si="145"/>
        <v>11</v>
      </c>
      <c r="BS287" s="156">
        <f t="shared" si="146"/>
        <v>11</v>
      </c>
      <c r="BT287" s="157">
        <f t="shared" si="147"/>
        <v>1</v>
      </c>
      <c r="BU287" s="255">
        <f t="shared" si="161"/>
        <v>1</v>
      </c>
      <c r="BV287" s="252">
        <f>IF(ISNA(VLOOKUP((CONCATENATE(U287,V287)),Fréquencess,3,FALSE)),0,VLOOKUP((CONCATENATE(U287,V287)),Fréquencess,3,FALSE))</f>
        <v>1</v>
      </c>
      <c r="BW287" s="247">
        <f t="shared" si="148"/>
        <v>1</v>
      </c>
      <c r="BX287" s="247">
        <f t="shared" si="167"/>
        <v>1</v>
      </c>
      <c r="BY287" s="247">
        <f>IF(ISNA(VLOOKUP(Q287,score_volatilité,2,FALSE)),0,VLOOKUP(Q287,score_volatilité,2,FALSE))</f>
        <v>1</v>
      </c>
      <c r="BZ287" s="247">
        <f>IF(ISNA(VLOOKUP(X287,score_procédé,2,FALSE)),0,VLOOKUP(X287,score_procédé,2,FALSE))</f>
        <v>0.5</v>
      </c>
      <c r="CA287" s="247">
        <f>IF(ISNA(VLOOKUP(Y287,score_protection,2,FALSE)),0,VLOOKUP(Y287,score_protection,2,FALSE))</f>
        <v>1</v>
      </c>
      <c r="CB287" s="252">
        <f t="shared" si="168"/>
        <v>0.5</v>
      </c>
      <c r="CC287" s="154">
        <f>IF(ISNA(VLOOKUP(L287,DANGERARRETE,10,FALSE)),0,VLOOKUP(L287,DANGERARRETE,10,FALSE))</f>
        <v>0</v>
      </c>
      <c r="CD287" s="154">
        <f>IF(ISNA(VLOOKUP(M287,DANGERARRETE,10,FALSE)),0,VLOOKUP(M287,DANGERARRETE,10,FALSE))</f>
        <v>0</v>
      </c>
      <c r="CE287" s="154">
        <f>IF(ISNA(VLOOKUP(N287,DANGERARRETE,10,FALSE)),0,VLOOKUP(N287,DANGERARRETE,10,FALSE))</f>
        <v>0</v>
      </c>
      <c r="CF287" s="154">
        <f>IF(ISNA(VLOOKUP(O287,DANGERARRETE,10,FALSE)),0,VLOOKUP(O287,DANGERARRETE,10,FALSE))</f>
        <v>0</v>
      </c>
      <c r="CG287" s="154">
        <f t="shared" si="169"/>
        <v>0</v>
      </c>
      <c r="CH287" s="296" t="str">
        <f t="shared" si="172"/>
        <v>NON</v>
      </c>
    </row>
    <row r="288" spans="1:86" s="108" customFormat="1" ht="26.5" customHeight="1" x14ac:dyDescent="0.25">
      <c r="A288" s="77">
        <v>116</v>
      </c>
      <c r="B288" s="105"/>
      <c r="C288" s="105"/>
      <c r="D288" s="106"/>
      <c r="E288" s="106"/>
      <c r="F288" s="107"/>
      <c r="G288" s="114" t="s">
        <v>76</v>
      </c>
      <c r="H288" s="114" t="s">
        <v>76</v>
      </c>
      <c r="I288" s="114" t="s">
        <v>76</v>
      </c>
      <c r="J288" s="114" t="s">
        <v>76</v>
      </c>
      <c r="K288" s="114" t="s">
        <v>9</v>
      </c>
      <c r="L288" s="108" t="s">
        <v>8</v>
      </c>
      <c r="M288" s="108" t="s">
        <v>8</v>
      </c>
      <c r="N288" s="108" t="s">
        <v>8</v>
      </c>
      <c r="O288" s="108" t="s">
        <v>8</v>
      </c>
      <c r="P288" s="225" t="s">
        <v>76</v>
      </c>
      <c r="Q288" s="244" t="s">
        <v>34</v>
      </c>
      <c r="R288" s="259" t="s">
        <v>299</v>
      </c>
      <c r="S288" s="265" t="s">
        <v>300</v>
      </c>
      <c r="T288" s="217">
        <v>0</v>
      </c>
      <c r="U288" s="149" t="s">
        <v>58</v>
      </c>
      <c r="V288" s="149" t="s">
        <v>256</v>
      </c>
      <c r="W288" s="150" t="str">
        <f t="shared" si="144"/>
        <v>&lt; 30 mn</v>
      </c>
      <c r="X288" s="151" t="s">
        <v>31</v>
      </c>
      <c r="Y288" s="229" t="s">
        <v>108</v>
      </c>
      <c r="Z288" s="152">
        <f t="shared" si="149"/>
        <v>0</v>
      </c>
      <c r="AA288" s="152">
        <f t="shared" si="150"/>
        <v>0</v>
      </c>
      <c r="AB288" s="152">
        <f t="shared" si="151"/>
        <v>0</v>
      </c>
      <c r="AC288" s="152">
        <f t="shared" si="152"/>
        <v>0</v>
      </c>
      <c r="AD288" s="152">
        <f t="shared" si="153"/>
        <v>0</v>
      </c>
      <c r="AE288" s="152">
        <f t="shared" si="154"/>
        <v>0</v>
      </c>
      <c r="AF288" s="152">
        <f t="shared" si="155"/>
        <v>0</v>
      </c>
      <c r="AG288" s="152">
        <f t="shared" si="156"/>
        <v>0</v>
      </c>
      <c r="AH288" s="152">
        <f t="shared" si="157"/>
        <v>0</v>
      </c>
      <c r="AI288" s="152">
        <f t="shared" si="158"/>
        <v>0</v>
      </c>
      <c r="AJ288" s="152">
        <f t="shared" si="159"/>
        <v>0</v>
      </c>
      <c r="AK288" s="152">
        <f t="shared" si="160"/>
        <v>0</v>
      </c>
      <c r="AL288" s="263">
        <f t="shared" si="142"/>
        <v>0</v>
      </c>
      <c r="AM288" s="263">
        <f t="shared" si="173"/>
        <v>0</v>
      </c>
      <c r="AN288" s="263">
        <f t="shared" si="143"/>
        <v>0</v>
      </c>
      <c r="AO288" s="251">
        <f t="shared" si="174"/>
        <v>0</v>
      </c>
      <c r="AP288" s="153">
        <f t="shared" si="162"/>
        <v>0</v>
      </c>
      <c r="AQ288" s="153" t="str">
        <f t="shared" si="163"/>
        <v>0</v>
      </c>
      <c r="AR288" s="153" t="str">
        <f t="shared" si="170"/>
        <v>0</v>
      </c>
      <c r="AS288" s="153" t="str">
        <f t="shared" si="171"/>
        <v>0</v>
      </c>
      <c r="AT288" s="247">
        <f t="shared" si="164"/>
        <v>1</v>
      </c>
      <c r="AU288" s="247" t="str">
        <f t="shared" si="165"/>
        <v>Faible</v>
      </c>
      <c r="AV288" s="346" t="str">
        <f t="shared" si="166"/>
        <v>NON</v>
      </c>
      <c r="AW288" s="234" t="str">
        <f>IF(CB288&lt;100,"RISQUE MINIME","RISQUE NON FAIBLE")</f>
        <v>RISQUE MINIME</v>
      </c>
      <c r="AX288" s="231" t="str">
        <f>IF(AO288=0,"NON","OUI")</f>
        <v>NON</v>
      </c>
      <c r="AY288" s="351"/>
      <c r="AZ288" s="352" t="s">
        <v>310</v>
      </c>
      <c r="BA288" s="237" t="str">
        <f>IF(AP288=0,"NON","OUI")</f>
        <v>NON</v>
      </c>
      <c r="BB288" s="351"/>
      <c r="BC288" s="351"/>
      <c r="BD288" s="352" t="s">
        <v>310</v>
      </c>
      <c r="BE288" s="237" t="str">
        <f>IF((AQ288+AR288)=3,"YEUX / INGESTION",IF(AQ288="2","YEUX",IF(AR288="1","INGESTION","NON")))</f>
        <v>NON</v>
      </c>
      <c r="BF288" s="351"/>
      <c r="BG288" s="354" t="s">
        <v>310</v>
      </c>
      <c r="BH288" s="154">
        <f>IF(ISNA(VLOOKUP(L288,CMRCLP,4,FALSE)),0,VLOOKUP(L288,CMRCLP,4))</f>
        <v>0</v>
      </c>
      <c r="BI288" s="154">
        <f>IF(ISNA(VLOOKUP(M288,CMRCLP,4,FALSE)),0,VLOOKUP(M288,CMRCLP,4))</f>
        <v>0</v>
      </c>
      <c r="BJ288" s="154">
        <f>IF(ISNA(VLOOKUP(N288,CMRCLP,4,FALSE)),0,VLOOKUP(N288,CMRCLP,4))</f>
        <v>0</v>
      </c>
      <c r="BK288" s="154">
        <f>IF(ISNA(VLOOKUP(O288,CMRCLP,4,FALSE)),0,VLOOKUP(O288,CMRCLP,4))</f>
        <v>0</v>
      </c>
      <c r="BL288" s="154">
        <f>IF(ISNA(VLOOKUP(L288,DANGERCLP,2,FALSE)),1,VLOOKUP(L288,DANGERCLP,2,FALSE))</f>
        <v>1</v>
      </c>
      <c r="BM288" s="154">
        <f>IF(ISNA(VLOOKUP(M288,DANGERCLP,2,FALSE)),1,VLOOKUP(M288,DANGERCLP,2,FALSE))</f>
        <v>1</v>
      </c>
      <c r="BN288" s="154">
        <f>IF(ISNA(VLOOKUP(N288,DANGERCLP,2,FALSE)),1,VLOOKUP(N288,DANGERCLP,2,FALSE))</f>
        <v>1</v>
      </c>
      <c r="BO288" s="154">
        <f>IF(ISNA(VLOOKUP(O288,DANGERCLP,2,FALSE)),1,VLOOKUP(O288,DANGERCLP,2,FALSE))</f>
        <v>1</v>
      </c>
      <c r="BP288" s="154">
        <f>IF(ISNA(VLOOKUP(P288,VLEPON,2)),1,VLOOKUP(P288,VLEPON,2))</f>
        <v>1</v>
      </c>
      <c r="BQ288" s="155">
        <f>T288/MAXA($T$8:$T$463)</f>
        <v>0</v>
      </c>
      <c r="BR288" s="156">
        <f t="shared" si="145"/>
        <v>11</v>
      </c>
      <c r="BS288" s="156">
        <f t="shared" si="146"/>
        <v>11</v>
      </c>
      <c r="BT288" s="157">
        <f t="shared" si="147"/>
        <v>1</v>
      </c>
      <c r="BU288" s="255">
        <f t="shared" si="161"/>
        <v>1</v>
      </c>
      <c r="BV288" s="252">
        <f>IF(ISNA(VLOOKUP((CONCATENATE(U288,V288)),Fréquencess,3,FALSE)),0,VLOOKUP((CONCATENATE(U288,V288)),Fréquencess,3,FALSE))</f>
        <v>1</v>
      </c>
      <c r="BW288" s="247">
        <f t="shared" si="148"/>
        <v>1</v>
      </c>
      <c r="BX288" s="247">
        <f t="shared" si="167"/>
        <v>1</v>
      </c>
      <c r="BY288" s="247">
        <f>IF(ISNA(VLOOKUP(Q288,score_volatilité,2,FALSE)),0,VLOOKUP(Q288,score_volatilité,2,FALSE))</f>
        <v>1</v>
      </c>
      <c r="BZ288" s="247">
        <f>IF(ISNA(VLOOKUP(X288,score_procédé,2,FALSE)),0,VLOOKUP(X288,score_procédé,2,FALSE))</f>
        <v>0.5</v>
      </c>
      <c r="CA288" s="247">
        <f>IF(ISNA(VLOOKUP(Y288,score_protection,2,FALSE)),0,VLOOKUP(Y288,score_protection,2,FALSE))</f>
        <v>1</v>
      </c>
      <c r="CB288" s="252">
        <f t="shared" si="168"/>
        <v>0.5</v>
      </c>
      <c r="CC288" s="154">
        <f>IF(ISNA(VLOOKUP(L288,DANGERARRETE,10,FALSE)),0,VLOOKUP(L288,DANGERARRETE,10,FALSE))</f>
        <v>0</v>
      </c>
      <c r="CD288" s="154">
        <f>IF(ISNA(VLOOKUP(M288,DANGERARRETE,10,FALSE)),0,VLOOKUP(M288,DANGERARRETE,10,FALSE))</f>
        <v>0</v>
      </c>
      <c r="CE288" s="154">
        <f>IF(ISNA(VLOOKUP(N288,DANGERARRETE,10,FALSE)),0,VLOOKUP(N288,DANGERARRETE,10,FALSE))</f>
        <v>0</v>
      </c>
      <c r="CF288" s="154">
        <f>IF(ISNA(VLOOKUP(O288,DANGERARRETE,10,FALSE)),0,VLOOKUP(O288,DANGERARRETE,10,FALSE))</f>
        <v>0</v>
      </c>
      <c r="CG288" s="154">
        <f t="shared" si="169"/>
        <v>0</v>
      </c>
      <c r="CH288" s="296" t="str">
        <f t="shared" si="172"/>
        <v>NON</v>
      </c>
    </row>
    <row r="289" spans="1:86" s="108" customFormat="1" ht="26.5" customHeight="1" x14ac:dyDescent="0.25">
      <c r="A289" s="77">
        <v>116</v>
      </c>
      <c r="B289" s="105"/>
      <c r="C289" s="105"/>
      <c r="D289" s="106"/>
      <c r="E289" s="106"/>
      <c r="F289" s="107"/>
      <c r="G289" s="114" t="s">
        <v>76</v>
      </c>
      <c r="H289" s="114" t="s">
        <v>76</v>
      </c>
      <c r="I289" s="114" t="s">
        <v>76</v>
      </c>
      <c r="J289" s="114" t="s">
        <v>76</v>
      </c>
      <c r="K289" s="114" t="s">
        <v>9</v>
      </c>
      <c r="L289" s="108" t="s">
        <v>8</v>
      </c>
      <c r="M289" s="108" t="s">
        <v>8</v>
      </c>
      <c r="N289" s="108" t="s">
        <v>8</v>
      </c>
      <c r="O289" s="108" t="s">
        <v>8</v>
      </c>
      <c r="P289" s="225" t="s">
        <v>76</v>
      </c>
      <c r="Q289" s="244" t="s">
        <v>34</v>
      </c>
      <c r="R289" s="259" t="s">
        <v>299</v>
      </c>
      <c r="S289" s="265" t="s">
        <v>300</v>
      </c>
      <c r="T289" s="217">
        <v>0</v>
      </c>
      <c r="U289" s="149" t="s">
        <v>58</v>
      </c>
      <c r="V289" s="149" t="s">
        <v>256</v>
      </c>
      <c r="W289" s="150" t="str">
        <f t="shared" si="144"/>
        <v>&lt; 30 mn</v>
      </c>
      <c r="X289" s="151" t="s">
        <v>31</v>
      </c>
      <c r="Y289" s="229" t="s">
        <v>108</v>
      </c>
      <c r="Z289" s="152">
        <f t="shared" si="149"/>
        <v>0</v>
      </c>
      <c r="AA289" s="152">
        <f t="shared" si="150"/>
        <v>0</v>
      </c>
      <c r="AB289" s="152">
        <f t="shared" si="151"/>
        <v>0</v>
      </c>
      <c r="AC289" s="152">
        <f t="shared" si="152"/>
        <v>0</v>
      </c>
      <c r="AD289" s="152">
        <f t="shared" si="153"/>
        <v>0</v>
      </c>
      <c r="AE289" s="152">
        <f t="shared" si="154"/>
        <v>0</v>
      </c>
      <c r="AF289" s="152">
        <f t="shared" si="155"/>
        <v>0</v>
      </c>
      <c r="AG289" s="152">
        <f t="shared" si="156"/>
        <v>0</v>
      </c>
      <c r="AH289" s="152">
        <f t="shared" si="157"/>
        <v>0</v>
      </c>
      <c r="AI289" s="152">
        <f t="shared" si="158"/>
        <v>0</v>
      </c>
      <c r="AJ289" s="152">
        <f t="shared" si="159"/>
        <v>0</v>
      </c>
      <c r="AK289" s="152">
        <f t="shared" si="160"/>
        <v>0</v>
      </c>
      <c r="AL289" s="263">
        <f t="shared" si="142"/>
        <v>0</v>
      </c>
      <c r="AM289" s="263">
        <f t="shared" si="173"/>
        <v>0</v>
      </c>
      <c r="AN289" s="263">
        <f t="shared" si="143"/>
        <v>0</v>
      </c>
      <c r="AO289" s="251">
        <f t="shared" si="174"/>
        <v>0</v>
      </c>
      <c r="AP289" s="153">
        <f t="shared" si="162"/>
        <v>0</v>
      </c>
      <c r="AQ289" s="153" t="str">
        <f t="shared" si="163"/>
        <v>0</v>
      </c>
      <c r="AR289" s="153" t="str">
        <f t="shared" si="170"/>
        <v>0</v>
      </c>
      <c r="AS289" s="153" t="str">
        <f t="shared" si="171"/>
        <v>0</v>
      </c>
      <c r="AT289" s="247">
        <f t="shared" si="164"/>
        <v>1</v>
      </c>
      <c r="AU289" s="247" t="str">
        <f t="shared" si="165"/>
        <v>Faible</v>
      </c>
      <c r="AV289" s="346" t="str">
        <f t="shared" si="166"/>
        <v>NON</v>
      </c>
      <c r="AW289" s="234" t="str">
        <f>IF(CB289&lt;100,"RISQUE MINIME","RISQUE NON FAIBLE")</f>
        <v>RISQUE MINIME</v>
      </c>
      <c r="AX289" s="231" t="str">
        <f>IF(AO289=0,"NON","OUI")</f>
        <v>NON</v>
      </c>
      <c r="AY289" s="351"/>
      <c r="AZ289" s="352" t="s">
        <v>310</v>
      </c>
      <c r="BA289" s="237" t="str">
        <f>IF(AP289=0,"NON","OUI")</f>
        <v>NON</v>
      </c>
      <c r="BB289" s="351"/>
      <c r="BC289" s="351"/>
      <c r="BD289" s="352" t="s">
        <v>310</v>
      </c>
      <c r="BE289" s="237" t="str">
        <f>IF((AQ289+AR289)=3,"YEUX / INGESTION",IF(AQ289="2","YEUX",IF(AR289="1","INGESTION","NON")))</f>
        <v>NON</v>
      </c>
      <c r="BF289" s="351"/>
      <c r="BG289" s="354" t="s">
        <v>310</v>
      </c>
      <c r="BH289" s="154">
        <f>IF(ISNA(VLOOKUP(L289,CMRCLP,4,FALSE)),0,VLOOKUP(L289,CMRCLP,4))</f>
        <v>0</v>
      </c>
      <c r="BI289" s="154">
        <f>IF(ISNA(VLOOKUP(M289,CMRCLP,4,FALSE)),0,VLOOKUP(M289,CMRCLP,4))</f>
        <v>0</v>
      </c>
      <c r="BJ289" s="154">
        <f>IF(ISNA(VLOOKUP(N289,CMRCLP,4,FALSE)),0,VLOOKUP(N289,CMRCLP,4))</f>
        <v>0</v>
      </c>
      <c r="BK289" s="154">
        <f>IF(ISNA(VLOOKUP(O289,CMRCLP,4,FALSE)),0,VLOOKUP(O289,CMRCLP,4))</f>
        <v>0</v>
      </c>
      <c r="BL289" s="154">
        <f>IF(ISNA(VLOOKUP(L289,DANGERCLP,2,FALSE)),1,VLOOKUP(L289,DANGERCLP,2,FALSE))</f>
        <v>1</v>
      </c>
      <c r="BM289" s="154">
        <f>IF(ISNA(VLOOKUP(M289,DANGERCLP,2,FALSE)),1,VLOOKUP(M289,DANGERCLP,2,FALSE))</f>
        <v>1</v>
      </c>
      <c r="BN289" s="154">
        <f>IF(ISNA(VLOOKUP(N289,DANGERCLP,2,FALSE)),1,VLOOKUP(N289,DANGERCLP,2,FALSE))</f>
        <v>1</v>
      </c>
      <c r="BO289" s="154">
        <f>IF(ISNA(VLOOKUP(O289,DANGERCLP,2,FALSE)),1,VLOOKUP(O289,DANGERCLP,2,FALSE))</f>
        <v>1</v>
      </c>
      <c r="BP289" s="154">
        <f>IF(ISNA(VLOOKUP(P289,VLEPON,2)),1,VLOOKUP(P289,VLEPON,2))</f>
        <v>1</v>
      </c>
      <c r="BQ289" s="155">
        <f>T289/MAXA($T$8:$T$463)</f>
        <v>0</v>
      </c>
      <c r="BR289" s="156">
        <f t="shared" si="145"/>
        <v>11</v>
      </c>
      <c r="BS289" s="156">
        <f t="shared" si="146"/>
        <v>11</v>
      </c>
      <c r="BT289" s="157">
        <f t="shared" si="147"/>
        <v>1</v>
      </c>
      <c r="BU289" s="255">
        <f t="shared" si="161"/>
        <v>1</v>
      </c>
      <c r="BV289" s="252">
        <f>IF(ISNA(VLOOKUP((CONCATENATE(U289,V289)),Fréquencess,3,FALSE)),0,VLOOKUP((CONCATENATE(U289,V289)),Fréquencess,3,FALSE))</f>
        <v>1</v>
      </c>
      <c r="BW289" s="247">
        <f t="shared" si="148"/>
        <v>1</v>
      </c>
      <c r="BX289" s="247">
        <f t="shared" si="167"/>
        <v>1</v>
      </c>
      <c r="BY289" s="247">
        <f>IF(ISNA(VLOOKUP(Q289,score_volatilité,2,FALSE)),0,VLOOKUP(Q289,score_volatilité,2,FALSE))</f>
        <v>1</v>
      </c>
      <c r="BZ289" s="247">
        <f>IF(ISNA(VLOOKUP(X289,score_procédé,2,FALSE)),0,VLOOKUP(X289,score_procédé,2,FALSE))</f>
        <v>0.5</v>
      </c>
      <c r="CA289" s="247">
        <f>IF(ISNA(VLOOKUP(Y289,score_protection,2,FALSE)),0,VLOOKUP(Y289,score_protection,2,FALSE))</f>
        <v>1</v>
      </c>
      <c r="CB289" s="252">
        <f t="shared" si="168"/>
        <v>0.5</v>
      </c>
      <c r="CC289" s="154">
        <f>IF(ISNA(VLOOKUP(L289,DANGERARRETE,10,FALSE)),0,VLOOKUP(L289,DANGERARRETE,10,FALSE))</f>
        <v>0</v>
      </c>
      <c r="CD289" s="154">
        <f>IF(ISNA(VLOOKUP(M289,DANGERARRETE,10,FALSE)),0,VLOOKUP(M289,DANGERARRETE,10,FALSE))</f>
        <v>0</v>
      </c>
      <c r="CE289" s="154">
        <f>IF(ISNA(VLOOKUP(N289,DANGERARRETE,10,FALSE)),0,VLOOKUP(N289,DANGERARRETE,10,FALSE))</f>
        <v>0</v>
      </c>
      <c r="CF289" s="154">
        <f>IF(ISNA(VLOOKUP(O289,DANGERARRETE,10,FALSE)),0,VLOOKUP(O289,DANGERARRETE,10,FALSE))</f>
        <v>0</v>
      </c>
      <c r="CG289" s="154">
        <f t="shared" si="169"/>
        <v>0</v>
      </c>
      <c r="CH289" s="296" t="str">
        <f t="shared" si="172"/>
        <v>NON</v>
      </c>
    </row>
    <row r="290" spans="1:86" s="108" customFormat="1" ht="26.5" customHeight="1" x14ac:dyDescent="0.25">
      <c r="A290" s="77">
        <v>116</v>
      </c>
      <c r="B290" s="105"/>
      <c r="C290" s="105"/>
      <c r="D290" s="106"/>
      <c r="E290" s="106"/>
      <c r="F290" s="107"/>
      <c r="G290" s="114" t="s">
        <v>76</v>
      </c>
      <c r="H290" s="114" t="s">
        <v>76</v>
      </c>
      <c r="I290" s="114" t="s">
        <v>76</v>
      </c>
      <c r="J290" s="114" t="s">
        <v>76</v>
      </c>
      <c r="K290" s="114" t="s">
        <v>9</v>
      </c>
      <c r="L290" s="108" t="s">
        <v>8</v>
      </c>
      <c r="M290" s="108" t="s">
        <v>8</v>
      </c>
      <c r="N290" s="108" t="s">
        <v>8</v>
      </c>
      <c r="O290" s="108" t="s">
        <v>8</v>
      </c>
      <c r="P290" s="225" t="s">
        <v>76</v>
      </c>
      <c r="Q290" s="244" t="s">
        <v>34</v>
      </c>
      <c r="R290" s="259" t="s">
        <v>299</v>
      </c>
      <c r="S290" s="265" t="s">
        <v>300</v>
      </c>
      <c r="T290" s="217">
        <v>0</v>
      </c>
      <c r="U290" s="149" t="s">
        <v>58</v>
      </c>
      <c r="V290" s="149" t="s">
        <v>256</v>
      </c>
      <c r="W290" s="150" t="str">
        <f t="shared" si="144"/>
        <v>&lt; 30 mn</v>
      </c>
      <c r="X290" s="151" t="s">
        <v>31</v>
      </c>
      <c r="Y290" s="229" t="s">
        <v>108</v>
      </c>
      <c r="Z290" s="152">
        <f t="shared" si="149"/>
        <v>0</v>
      </c>
      <c r="AA290" s="152">
        <f t="shared" si="150"/>
        <v>0</v>
      </c>
      <c r="AB290" s="152">
        <f t="shared" si="151"/>
        <v>0</v>
      </c>
      <c r="AC290" s="152">
        <f t="shared" si="152"/>
        <v>0</v>
      </c>
      <c r="AD290" s="152">
        <f t="shared" si="153"/>
        <v>0</v>
      </c>
      <c r="AE290" s="152">
        <f t="shared" si="154"/>
        <v>0</v>
      </c>
      <c r="AF290" s="152">
        <f t="shared" si="155"/>
        <v>0</v>
      </c>
      <c r="AG290" s="152">
        <f t="shared" si="156"/>
        <v>0</v>
      </c>
      <c r="AH290" s="152">
        <f t="shared" si="157"/>
        <v>0</v>
      </c>
      <c r="AI290" s="152">
        <f t="shared" si="158"/>
        <v>0</v>
      </c>
      <c r="AJ290" s="152">
        <f t="shared" si="159"/>
        <v>0</v>
      </c>
      <c r="AK290" s="152">
        <f t="shared" si="160"/>
        <v>0</v>
      </c>
      <c r="AL290" s="263">
        <f t="shared" si="142"/>
        <v>0</v>
      </c>
      <c r="AM290" s="263">
        <f t="shared" si="173"/>
        <v>0</v>
      </c>
      <c r="AN290" s="263">
        <f t="shared" si="143"/>
        <v>0</v>
      </c>
      <c r="AO290" s="251">
        <f t="shared" si="174"/>
        <v>0</v>
      </c>
      <c r="AP290" s="153">
        <f t="shared" si="162"/>
        <v>0</v>
      </c>
      <c r="AQ290" s="153" t="str">
        <f t="shared" si="163"/>
        <v>0</v>
      </c>
      <c r="AR290" s="153" t="str">
        <f t="shared" si="170"/>
        <v>0</v>
      </c>
      <c r="AS290" s="153" t="str">
        <f t="shared" si="171"/>
        <v>0</v>
      </c>
      <c r="AT290" s="247">
        <f t="shared" si="164"/>
        <v>1</v>
      </c>
      <c r="AU290" s="247" t="str">
        <f t="shared" si="165"/>
        <v>Faible</v>
      </c>
      <c r="AV290" s="346" t="str">
        <f t="shared" si="166"/>
        <v>NON</v>
      </c>
      <c r="AW290" s="234" t="str">
        <f>IF(CB290&lt;100,"RISQUE MINIME","RISQUE NON FAIBLE")</f>
        <v>RISQUE MINIME</v>
      </c>
      <c r="AX290" s="231" t="str">
        <f>IF(AO290=0,"NON","OUI")</f>
        <v>NON</v>
      </c>
      <c r="AY290" s="351"/>
      <c r="AZ290" s="352" t="s">
        <v>310</v>
      </c>
      <c r="BA290" s="237" t="str">
        <f>IF(AP290=0,"NON","OUI")</f>
        <v>NON</v>
      </c>
      <c r="BB290" s="351"/>
      <c r="BC290" s="351"/>
      <c r="BD290" s="352" t="s">
        <v>310</v>
      </c>
      <c r="BE290" s="237" t="str">
        <f>IF((AQ290+AR290)=3,"YEUX / INGESTION",IF(AQ290="2","YEUX",IF(AR290="1","INGESTION","NON")))</f>
        <v>NON</v>
      </c>
      <c r="BF290" s="351"/>
      <c r="BG290" s="354" t="s">
        <v>310</v>
      </c>
      <c r="BH290" s="154">
        <f>IF(ISNA(VLOOKUP(L290,CMRCLP,4,FALSE)),0,VLOOKUP(L290,CMRCLP,4))</f>
        <v>0</v>
      </c>
      <c r="BI290" s="154">
        <f>IF(ISNA(VLOOKUP(M290,CMRCLP,4,FALSE)),0,VLOOKUP(M290,CMRCLP,4))</f>
        <v>0</v>
      </c>
      <c r="BJ290" s="154">
        <f>IF(ISNA(VLOOKUP(N290,CMRCLP,4,FALSE)),0,VLOOKUP(N290,CMRCLP,4))</f>
        <v>0</v>
      </c>
      <c r="BK290" s="154">
        <f>IF(ISNA(VLOOKUP(O290,CMRCLP,4,FALSE)),0,VLOOKUP(O290,CMRCLP,4))</f>
        <v>0</v>
      </c>
      <c r="BL290" s="154">
        <f>IF(ISNA(VLOOKUP(L290,DANGERCLP,2,FALSE)),1,VLOOKUP(L290,DANGERCLP,2,FALSE))</f>
        <v>1</v>
      </c>
      <c r="BM290" s="154">
        <f>IF(ISNA(VLOOKUP(M290,DANGERCLP,2,FALSE)),1,VLOOKUP(M290,DANGERCLP,2,FALSE))</f>
        <v>1</v>
      </c>
      <c r="BN290" s="154">
        <f>IF(ISNA(VLOOKUP(N290,DANGERCLP,2,FALSE)),1,VLOOKUP(N290,DANGERCLP,2,FALSE))</f>
        <v>1</v>
      </c>
      <c r="BO290" s="154">
        <f>IF(ISNA(VLOOKUP(O290,DANGERCLP,2,FALSE)),1,VLOOKUP(O290,DANGERCLP,2,FALSE))</f>
        <v>1</v>
      </c>
      <c r="BP290" s="154">
        <f>IF(ISNA(VLOOKUP(P290,VLEPON,2)),1,VLOOKUP(P290,VLEPON,2))</f>
        <v>1</v>
      </c>
      <c r="BQ290" s="155">
        <f>T290/MAXA($T$8:$T$463)</f>
        <v>0</v>
      </c>
      <c r="BR290" s="156">
        <f t="shared" si="145"/>
        <v>11</v>
      </c>
      <c r="BS290" s="156">
        <f t="shared" si="146"/>
        <v>11</v>
      </c>
      <c r="BT290" s="157">
        <f t="shared" si="147"/>
        <v>1</v>
      </c>
      <c r="BU290" s="255">
        <f t="shared" si="161"/>
        <v>1</v>
      </c>
      <c r="BV290" s="252">
        <f>IF(ISNA(VLOOKUP((CONCATENATE(U290,V290)),Fréquencess,3,FALSE)),0,VLOOKUP((CONCATENATE(U290,V290)),Fréquencess,3,FALSE))</f>
        <v>1</v>
      </c>
      <c r="BW290" s="247">
        <f t="shared" si="148"/>
        <v>1</v>
      </c>
      <c r="BX290" s="247">
        <f t="shared" si="167"/>
        <v>1</v>
      </c>
      <c r="BY290" s="247">
        <f>IF(ISNA(VLOOKUP(Q290,score_volatilité,2,FALSE)),0,VLOOKUP(Q290,score_volatilité,2,FALSE))</f>
        <v>1</v>
      </c>
      <c r="BZ290" s="247">
        <f>IF(ISNA(VLOOKUP(X290,score_procédé,2,FALSE)),0,VLOOKUP(X290,score_procédé,2,FALSE))</f>
        <v>0.5</v>
      </c>
      <c r="CA290" s="247">
        <f>IF(ISNA(VLOOKUP(Y290,score_protection,2,FALSE)),0,VLOOKUP(Y290,score_protection,2,FALSE))</f>
        <v>1</v>
      </c>
      <c r="CB290" s="252">
        <f t="shared" si="168"/>
        <v>0.5</v>
      </c>
      <c r="CC290" s="154">
        <f>IF(ISNA(VLOOKUP(L290,DANGERARRETE,10,FALSE)),0,VLOOKUP(L290,DANGERARRETE,10,FALSE))</f>
        <v>0</v>
      </c>
      <c r="CD290" s="154">
        <f>IF(ISNA(VLOOKUP(M290,DANGERARRETE,10,FALSE)),0,VLOOKUP(M290,DANGERARRETE,10,FALSE))</f>
        <v>0</v>
      </c>
      <c r="CE290" s="154">
        <f>IF(ISNA(VLOOKUP(N290,DANGERARRETE,10,FALSE)),0,VLOOKUP(N290,DANGERARRETE,10,FALSE))</f>
        <v>0</v>
      </c>
      <c r="CF290" s="154">
        <f>IF(ISNA(VLOOKUP(O290,DANGERARRETE,10,FALSE)),0,VLOOKUP(O290,DANGERARRETE,10,FALSE))</f>
        <v>0</v>
      </c>
      <c r="CG290" s="154">
        <f t="shared" si="169"/>
        <v>0</v>
      </c>
      <c r="CH290" s="296" t="str">
        <f t="shared" si="172"/>
        <v>NON</v>
      </c>
    </row>
    <row r="291" spans="1:86" s="108" customFormat="1" ht="26.5" customHeight="1" x14ac:dyDescent="0.25">
      <c r="A291" s="77">
        <v>116</v>
      </c>
      <c r="B291" s="105"/>
      <c r="C291" s="105"/>
      <c r="D291" s="106"/>
      <c r="E291" s="106"/>
      <c r="F291" s="107"/>
      <c r="G291" s="114" t="s">
        <v>76</v>
      </c>
      <c r="H291" s="114" t="s">
        <v>76</v>
      </c>
      <c r="I291" s="114" t="s">
        <v>76</v>
      </c>
      <c r="J291" s="114" t="s">
        <v>76</v>
      </c>
      <c r="K291" s="114" t="s">
        <v>9</v>
      </c>
      <c r="L291" s="108" t="s">
        <v>8</v>
      </c>
      <c r="M291" s="108" t="s">
        <v>8</v>
      </c>
      <c r="N291" s="108" t="s">
        <v>8</v>
      </c>
      <c r="O291" s="108" t="s">
        <v>8</v>
      </c>
      <c r="P291" s="225" t="s">
        <v>76</v>
      </c>
      <c r="Q291" s="244" t="s">
        <v>34</v>
      </c>
      <c r="R291" s="259" t="s">
        <v>299</v>
      </c>
      <c r="S291" s="265" t="s">
        <v>300</v>
      </c>
      <c r="T291" s="217">
        <v>0</v>
      </c>
      <c r="U291" s="149" t="s">
        <v>58</v>
      </c>
      <c r="V291" s="149" t="s">
        <v>256</v>
      </c>
      <c r="W291" s="150" t="str">
        <f t="shared" si="144"/>
        <v>&lt; 30 mn</v>
      </c>
      <c r="X291" s="151" t="s">
        <v>31</v>
      </c>
      <c r="Y291" s="229" t="s">
        <v>108</v>
      </c>
      <c r="Z291" s="152">
        <f t="shared" si="149"/>
        <v>0</v>
      </c>
      <c r="AA291" s="152">
        <f t="shared" si="150"/>
        <v>0</v>
      </c>
      <c r="AB291" s="152">
        <f t="shared" si="151"/>
        <v>0</v>
      </c>
      <c r="AC291" s="152">
        <f t="shared" si="152"/>
        <v>0</v>
      </c>
      <c r="AD291" s="152">
        <f t="shared" si="153"/>
        <v>0</v>
      </c>
      <c r="AE291" s="152">
        <f t="shared" si="154"/>
        <v>0</v>
      </c>
      <c r="AF291" s="152">
        <f t="shared" si="155"/>
        <v>0</v>
      </c>
      <c r="AG291" s="152">
        <f t="shared" si="156"/>
        <v>0</v>
      </c>
      <c r="AH291" s="152">
        <f t="shared" si="157"/>
        <v>0</v>
      </c>
      <c r="AI291" s="152">
        <f t="shared" si="158"/>
        <v>0</v>
      </c>
      <c r="AJ291" s="152">
        <f t="shared" si="159"/>
        <v>0</v>
      </c>
      <c r="AK291" s="152">
        <f t="shared" si="160"/>
        <v>0</v>
      </c>
      <c r="AL291" s="263">
        <f t="shared" si="142"/>
        <v>0</v>
      </c>
      <c r="AM291" s="263">
        <f t="shared" si="173"/>
        <v>0</v>
      </c>
      <c r="AN291" s="263">
        <f t="shared" si="143"/>
        <v>0</v>
      </c>
      <c r="AO291" s="251">
        <f t="shared" si="174"/>
        <v>0</v>
      </c>
      <c r="AP291" s="153">
        <f t="shared" si="162"/>
        <v>0</v>
      </c>
      <c r="AQ291" s="153" t="str">
        <f t="shared" si="163"/>
        <v>0</v>
      </c>
      <c r="AR291" s="153" t="str">
        <f t="shared" si="170"/>
        <v>0</v>
      </c>
      <c r="AS291" s="153" t="str">
        <f t="shared" si="171"/>
        <v>0</v>
      </c>
      <c r="AT291" s="247">
        <f t="shared" si="164"/>
        <v>1</v>
      </c>
      <c r="AU291" s="247" t="str">
        <f t="shared" si="165"/>
        <v>Faible</v>
      </c>
      <c r="AV291" s="346" t="str">
        <f t="shared" si="166"/>
        <v>NON</v>
      </c>
      <c r="AW291" s="234" t="str">
        <f>IF(CB291&lt;100,"RISQUE MINIME","RISQUE NON FAIBLE")</f>
        <v>RISQUE MINIME</v>
      </c>
      <c r="AX291" s="231" t="str">
        <f>IF(AO291=0,"NON","OUI")</f>
        <v>NON</v>
      </c>
      <c r="AY291" s="351"/>
      <c r="AZ291" s="352" t="s">
        <v>310</v>
      </c>
      <c r="BA291" s="237" t="str">
        <f>IF(AP291=0,"NON","OUI")</f>
        <v>NON</v>
      </c>
      <c r="BB291" s="351"/>
      <c r="BC291" s="351"/>
      <c r="BD291" s="352" t="s">
        <v>310</v>
      </c>
      <c r="BE291" s="237" t="str">
        <f>IF((AQ291+AR291)=3,"YEUX / INGESTION",IF(AQ291="2","YEUX",IF(AR291="1","INGESTION","NON")))</f>
        <v>NON</v>
      </c>
      <c r="BF291" s="351"/>
      <c r="BG291" s="354" t="s">
        <v>310</v>
      </c>
      <c r="BH291" s="154">
        <f>IF(ISNA(VLOOKUP(L291,CMRCLP,4,FALSE)),0,VLOOKUP(L291,CMRCLP,4))</f>
        <v>0</v>
      </c>
      <c r="BI291" s="154">
        <f>IF(ISNA(VLOOKUP(M291,CMRCLP,4,FALSE)),0,VLOOKUP(M291,CMRCLP,4))</f>
        <v>0</v>
      </c>
      <c r="BJ291" s="154">
        <f>IF(ISNA(VLOOKUP(N291,CMRCLP,4,FALSE)),0,VLOOKUP(N291,CMRCLP,4))</f>
        <v>0</v>
      </c>
      <c r="BK291" s="154">
        <f>IF(ISNA(VLOOKUP(O291,CMRCLP,4,FALSE)),0,VLOOKUP(O291,CMRCLP,4))</f>
        <v>0</v>
      </c>
      <c r="BL291" s="154">
        <f>IF(ISNA(VLOOKUP(L291,DANGERCLP,2,FALSE)),1,VLOOKUP(L291,DANGERCLP,2,FALSE))</f>
        <v>1</v>
      </c>
      <c r="BM291" s="154">
        <f>IF(ISNA(VLOOKUP(M291,DANGERCLP,2,FALSE)),1,VLOOKUP(M291,DANGERCLP,2,FALSE))</f>
        <v>1</v>
      </c>
      <c r="BN291" s="154">
        <f>IF(ISNA(VLOOKUP(N291,DANGERCLP,2,FALSE)),1,VLOOKUP(N291,DANGERCLP,2,FALSE))</f>
        <v>1</v>
      </c>
      <c r="BO291" s="154">
        <f>IF(ISNA(VLOOKUP(O291,DANGERCLP,2,FALSE)),1,VLOOKUP(O291,DANGERCLP,2,FALSE))</f>
        <v>1</v>
      </c>
      <c r="BP291" s="154">
        <f>IF(ISNA(VLOOKUP(P291,VLEPON,2)),1,VLOOKUP(P291,VLEPON,2))</f>
        <v>1</v>
      </c>
      <c r="BQ291" s="155">
        <f>T291/MAXA($T$8:$T$463)</f>
        <v>0</v>
      </c>
      <c r="BR291" s="156">
        <f t="shared" si="145"/>
        <v>11</v>
      </c>
      <c r="BS291" s="156">
        <f t="shared" si="146"/>
        <v>11</v>
      </c>
      <c r="BT291" s="157">
        <f t="shared" si="147"/>
        <v>1</v>
      </c>
      <c r="BU291" s="255">
        <f t="shared" si="161"/>
        <v>1</v>
      </c>
      <c r="BV291" s="252">
        <f>IF(ISNA(VLOOKUP((CONCATENATE(U291,V291)),Fréquencess,3,FALSE)),0,VLOOKUP((CONCATENATE(U291,V291)),Fréquencess,3,FALSE))</f>
        <v>1</v>
      </c>
      <c r="BW291" s="247">
        <f t="shared" si="148"/>
        <v>1</v>
      </c>
      <c r="BX291" s="247">
        <f t="shared" si="167"/>
        <v>1</v>
      </c>
      <c r="BY291" s="247">
        <f>IF(ISNA(VLOOKUP(Q291,score_volatilité,2,FALSE)),0,VLOOKUP(Q291,score_volatilité,2,FALSE))</f>
        <v>1</v>
      </c>
      <c r="BZ291" s="247">
        <f>IF(ISNA(VLOOKUP(X291,score_procédé,2,FALSE)),0,VLOOKUP(X291,score_procédé,2,FALSE))</f>
        <v>0.5</v>
      </c>
      <c r="CA291" s="247">
        <f>IF(ISNA(VLOOKUP(Y291,score_protection,2,FALSE)),0,VLOOKUP(Y291,score_protection,2,FALSE))</f>
        <v>1</v>
      </c>
      <c r="CB291" s="252">
        <f t="shared" si="168"/>
        <v>0.5</v>
      </c>
      <c r="CC291" s="154">
        <f>IF(ISNA(VLOOKUP(L291,DANGERARRETE,10,FALSE)),0,VLOOKUP(L291,DANGERARRETE,10,FALSE))</f>
        <v>0</v>
      </c>
      <c r="CD291" s="154">
        <f>IF(ISNA(VLOOKUP(M291,DANGERARRETE,10,FALSE)),0,VLOOKUP(M291,DANGERARRETE,10,FALSE))</f>
        <v>0</v>
      </c>
      <c r="CE291" s="154">
        <f>IF(ISNA(VLOOKUP(N291,DANGERARRETE,10,FALSE)),0,VLOOKUP(N291,DANGERARRETE,10,FALSE))</f>
        <v>0</v>
      </c>
      <c r="CF291" s="154">
        <f>IF(ISNA(VLOOKUP(O291,DANGERARRETE,10,FALSE)),0,VLOOKUP(O291,DANGERARRETE,10,FALSE))</f>
        <v>0</v>
      </c>
      <c r="CG291" s="154">
        <f t="shared" si="169"/>
        <v>0</v>
      </c>
      <c r="CH291" s="296" t="str">
        <f t="shared" si="172"/>
        <v>NON</v>
      </c>
    </row>
    <row r="292" spans="1:86" s="108" customFormat="1" ht="26.5" customHeight="1" x14ac:dyDescent="0.25">
      <c r="A292" s="77">
        <v>116</v>
      </c>
      <c r="B292" s="105"/>
      <c r="C292" s="105"/>
      <c r="D292" s="106"/>
      <c r="E292" s="106"/>
      <c r="F292" s="107"/>
      <c r="G292" s="114" t="s">
        <v>76</v>
      </c>
      <c r="H292" s="114" t="s">
        <v>76</v>
      </c>
      <c r="I292" s="114" t="s">
        <v>76</v>
      </c>
      <c r="J292" s="114" t="s">
        <v>76</v>
      </c>
      <c r="K292" s="114" t="s">
        <v>9</v>
      </c>
      <c r="L292" s="108" t="s">
        <v>8</v>
      </c>
      <c r="M292" s="108" t="s">
        <v>8</v>
      </c>
      <c r="N292" s="108" t="s">
        <v>8</v>
      </c>
      <c r="O292" s="108" t="s">
        <v>8</v>
      </c>
      <c r="P292" s="225" t="s">
        <v>76</v>
      </c>
      <c r="Q292" s="244" t="s">
        <v>34</v>
      </c>
      <c r="R292" s="259" t="s">
        <v>299</v>
      </c>
      <c r="S292" s="265" t="s">
        <v>300</v>
      </c>
      <c r="T292" s="217">
        <v>0</v>
      </c>
      <c r="U292" s="149" t="s">
        <v>58</v>
      </c>
      <c r="V292" s="149" t="s">
        <v>256</v>
      </c>
      <c r="W292" s="150" t="str">
        <f t="shared" si="144"/>
        <v>&lt; 30 mn</v>
      </c>
      <c r="X292" s="151" t="s">
        <v>31</v>
      </c>
      <c r="Y292" s="229" t="s">
        <v>108</v>
      </c>
      <c r="Z292" s="152">
        <f t="shared" si="149"/>
        <v>0</v>
      </c>
      <c r="AA292" s="152">
        <f t="shared" si="150"/>
        <v>0</v>
      </c>
      <c r="AB292" s="152">
        <f t="shared" si="151"/>
        <v>0</v>
      </c>
      <c r="AC292" s="152">
        <f t="shared" si="152"/>
        <v>0</v>
      </c>
      <c r="AD292" s="152">
        <f t="shared" si="153"/>
        <v>0</v>
      </c>
      <c r="AE292" s="152">
        <f t="shared" si="154"/>
        <v>0</v>
      </c>
      <c r="AF292" s="152">
        <f t="shared" si="155"/>
        <v>0</v>
      </c>
      <c r="AG292" s="152">
        <f t="shared" si="156"/>
        <v>0</v>
      </c>
      <c r="AH292" s="152">
        <f t="shared" si="157"/>
        <v>0</v>
      </c>
      <c r="AI292" s="152">
        <f t="shared" si="158"/>
        <v>0</v>
      </c>
      <c r="AJ292" s="152">
        <f t="shared" si="159"/>
        <v>0</v>
      </c>
      <c r="AK292" s="152">
        <f t="shared" si="160"/>
        <v>0</v>
      </c>
      <c r="AL292" s="263">
        <f t="shared" ref="AL292:AL329" si="175">IF(Q292="inférieure à 80°C",1,0)</f>
        <v>0</v>
      </c>
      <c r="AM292" s="263">
        <f t="shared" si="173"/>
        <v>0</v>
      </c>
      <c r="AN292" s="263">
        <f t="shared" ref="AN292:AN329" si="176">IF(S292="Non concerné",0,IF(S292="Pas disponible",0,1))</f>
        <v>0</v>
      </c>
      <c r="AO292" s="251">
        <f t="shared" si="174"/>
        <v>0</v>
      </c>
      <c r="AP292" s="153">
        <f t="shared" si="162"/>
        <v>0</v>
      </c>
      <c r="AQ292" s="153" t="str">
        <f t="shared" si="163"/>
        <v>0</v>
      </c>
      <c r="AR292" s="153" t="str">
        <f t="shared" si="170"/>
        <v>0</v>
      </c>
      <c r="AS292" s="153" t="str">
        <f t="shared" si="171"/>
        <v>0</v>
      </c>
      <c r="AT292" s="247">
        <f t="shared" si="164"/>
        <v>1</v>
      </c>
      <c r="AU292" s="247" t="str">
        <f t="shared" si="165"/>
        <v>Faible</v>
      </c>
      <c r="AV292" s="346" t="str">
        <f t="shared" si="166"/>
        <v>NON</v>
      </c>
      <c r="AW292" s="234" t="str">
        <f>IF(CB292&lt;100,"RISQUE MINIME","RISQUE NON FAIBLE")</f>
        <v>RISQUE MINIME</v>
      </c>
      <c r="AX292" s="231" t="str">
        <f>IF(AO292=0,"NON","OUI")</f>
        <v>NON</v>
      </c>
      <c r="AY292" s="351"/>
      <c r="AZ292" s="352" t="s">
        <v>310</v>
      </c>
      <c r="BA292" s="237" t="str">
        <f>IF(AP292=0,"NON","OUI")</f>
        <v>NON</v>
      </c>
      <c r="BB292" s="351"/>
      <c r="BC292" s="351"/>
      <c r="BD292" s="352" t="s">
        <v>310</v>
      </c>
      <c r="BE292" s="237" t="str">
        <f>IF((AQ292+AR292)=3,"YEUX / INGESTION",IF(AQ292="2","YEUX",IF(AR292="1","INGESTION","NON")))</f>
        <v>NON</v>
      </c>
      <c r="BF292" s="351"/>
      <c r="BG292" s="354" t="s">
        <v>310</v>
      </c>
      <c r="BH292" s="154">
        <f>IF(ISNA(VLOOKUP(L292,CMRCLP,4,FALSE)),0,VLOOKUP(L292,CMRCLP,4))</f>
        <v>0</v>
      </c>
      <c r="BI292" s="154">
        <f>IF(ISNA(VLOOKUP(M292,CMRCLP,4,FALSE)),0,VLOOKUP(M292,CMRCLP,4))</f>
        <v>0</v>
      </c>
      <c r="BJ292" s="154">
        <f>IF(ISNA(VLOOKUP(N292,CMRCLP,4,FALSE)),0,VLOOKUP(N292,CMRCLP,4))</f>
        <v>0</v>
      </c>
      <c r="BK292" s="154">
        <f>IF(ISNA(VLOOKUP(O292,CMRCLP,4,FALSE)),0,VLOOKUP(O292,CMRCLP,4))</f>
        <v>0</v>
      </c>
      <c r="BL292" s="154">
        <f>IF(ISNA(VLOOKUP(L292,DANGERCLP,2,FALSE)),1,VLOOKUP(L292,DANGERCLP,2,FALSE))</f>
        <v>1</v>
      </c>
      <c r="BM292" s="154">
        <f>IF(ISNA(VLOOKUP(M292,DANGERCLP,2,FALSE)),1,VLOOKUP(M292,DANGERCLP,2,FALSE))</f>
        <v>1</v>
      </c>
      <c r="BN292" s="154">
        <f>IF(ISNA(VLOOKUP(N292,DANGERCLP,2,FALSE)),1,VLOOKUP(N292,DANGERCLP,2,FALSE))</f>
        <v>1</v>
      </c>
      <c r="BO292" s="154">
        <f>IF(ISNA(VLOOKUP(O292,DANGERCLP,2,FALSE)),1,VLOOKUP(O292,DANGERCLP,2,FALSE))</f>
        <v>1</v>
      </c>
      <c r="BP292" s="154">
        <f>IF(ISNA(VLOOKUP(P292,VLEPON,2)),1,VLOOKUP(P292,VLEPON,2))</f>
        <v>1</v>
      </c>
      <c r="BQ292" s="155">
        <f>T292/MAXA($T$8:$T$463)</f>
        <v>0</v>
      </c>
      <c r="BR292" s="156">
        <f t="shared" si="145"/>
        <v>11</v>
      </c>
      <c r="BS292" s="156">
        <f t="shared" si="146"/>
        <v>11</v>
      </c>
      <c r="BT292" s="157">
        <f t="shared" si="147"/>
        <v>1</v>
      </c>
      <c r="BU292" s="255">
        <f t="shared" si="161"/>
        <v>1</v>
      </c>
      <c r="BV292" s="252">
        <f>IF(ISNA(VLOOKUP((CONCATENATE(U292,V292)),Fréquencess,3,FALSE)),0,VLOOKUP((CONCATENATE(U292,V292)),Fréquencess,3,FALSE))</f>
        <v>1</v>
      </c>
      <c r="BW292" s="247">
        <f t="shared" si="148"/>
        <v>1</v>
      </c>
      <c r="BX292" s="247">
        <f t="shared" si="167"/>
        <v>1</v>
      </c>
      <c r="BY292" s="247">
        <f>IF(ISNA(VLOOKUP(Q292,score_volatilité,2,FALSE)),0,VLOOKUP(Q292,score_volatilité,2,FALSE))</f>
        <v>1</v>
      </c>
      <c r="BZ292" s="247">
        <f>IF(ISNA(VLOOKUP(X292,score_procédé,2,FALSE)),0,VLOOKUP(X292,score_procédé,2,FALSE))</f>
        <v>0.5</v>
      </c>
      <c r="CA292" s="247">
        <f>IF(ISNA(VLOOKUP(Y292,score_protection,2,FALSE)),0,VLOOKUP(Y292,score_protection,2,FALSE))</f>
        <v>1</v>
      </c>
      <c r="CB292" s="252">
        <f t="shared" si="168"/>
        <v>0.5</v>
      </c>
      <c r="CC292" s="154">
        <f>IF(ISNA(VLOOKUP(L292,DANGERARRETE,10,FALSE)),0,VLOOKUP(L292,DANGERARRETE,10,FALSE))</f>
        <v>0</v>
      </c>
      <c r="CD292" s="154">
        <f>IF(ISNA(VLOOKUP(M292,DANGERARRETE,10,FALSE)),0,VLOOKUP(M292,DANGERARRETE,10,FALSE))</f>
        <v>0</v>
      </c>
      <c r="CE292" s="154">
        <f>IF(ISNA(VLOOKUP(N292,DANGERARRETE,10,FALSE)),0,VLOOKUP(N292,DANGERARRETE,10,FALSE))</f>
        <v>0</v>
      </c>
      <c r="CF292" s="154">
        <f>IF(ISNA(VLOOKUP(O292,DANGERARRETE,10,FALSE)),0,VLOOKUP(O292,DANGERARRETE,10,FALSE))</f>
        <v>0</v>
      </c>
      <c r="CG292" s="154">
        <f t="shared" si="169"/>
        <v>0</v>
      </c>
      <c r="CH292" s="296" t="str">
        <f t="shared" si="172"/>
        <v>NON</v>
      </c>
    </row>
    <row r="293" spans="1:86" s="108" customFormat="1" ht="26.5" customHeight="1" x14ac:dyDescent="0.25">
      <c r="A293" s="77">
        <v>116</v>
      </c>
      <c r="B293" s="105"/>
      <c r="C293" s="105"/>
      <c r="D293" s="106"/>
      <c r="E293" s="106"/>
      <c r="F293" s="107"/>
      <c r="G293" s="114" t="s">
        <v>76</v>
      </c>
      <c r="H293" s="114" t="s">
        <v>76</v>
      </c>
      <c r="I293" s="114" t="s">
        <v>76</v>
      </c>
      <c r="J293" s="114" t="s">
        <v>76</v>
      </c>
      <c r="K293" s="114" t="s">
        <v>9</v>
      </c>
      <c r="L293" s="108" t="s">
        <v>8</v>
      </c>
      <c r="M293" s="108" t="s">
        <v>8</v>
      </c>
      <c r="N293" s="108" t="s">
        <v>8</v>
      </c>
      <c r="O293" s="108" t="s">
        <v>8</v>
      </c>
      <c r="P293" s="225" t="s">
        <v>76</v>
      </c>
      <c r="Q293" s="244" t="s">
        <v>34</v>
      </c>
      <c r="R293" s="259" t="s">
        <v>299</v>
      </c>
      <c r="S293" s="265" t="s">
        <v>300</v>
      </c>
      <c r="T293" s="217">
        <v>0</v>
      </c>
      <c r="U293" s="149" t="s">
        <v>58</v>
      </c>
      <c r="V293" s="149" t="s">
        <v>256</v>
      </c>
      <c r="W293" s="150" t="str">
        <f t="shared" si="144"/>
        <v>&lt; 30 mn</v>
      </c>
      <c r="X293" s="151" t="s">
        <v>31</v>
      </c>
      <c r="Y293" s="229" t="s">
        <v>108</v>
      </c>
      <c r="Z293" s="152">
        <f t="shared" si="149"/>
        <v>0</v>
      </c>
      <c r="AA293" s="152">
        <f t="shared" si="150"/>
        <v>0</v>
      </c>
      <c r="AB293" s="152">
        <f t="shared" si="151"/>
        <v>0</v>
      </c>
      <c r="AC293" s="152">
        <f t="shared" si="152"/>
        <v>0</v>
      </c>
      <c r="AD293" s="152">
        <f t="shared" si="153"/>
        <v>0</v>
      </c>
      <c r="AE293" s="152">
        <f t="shared" si="154"/>
        <v>0</v>
      </c>
      <c r="AF293" s="152">
        <f t="shared" si="155"/>
        <v>0</v>
      </c>
      <c r="AG293" s="152">
        <f t="shared" si="156"/>
        <v>0</v>
      </c>
      <c r="AH293" s="152">
        <f t="shared" si="157"/>
        <v>0</v>
      </c>
      <c r="AI293" s="152">
        <f t="shared" si="158"/>
        <v>0</v>
      </c>
      <c r="AJ293" s="152">
        <f t="shared" si="159"/>
        <v>0</v>
      </c>
      <c r="AK293" s="152">
        <f t="shared" si="160"/>
        <v>0</v>
      </c>
      <c r="AL293" s="263">
        <f t="shared" si="175"/>
        <v>0</v>
      </c>
      <c r="AM293" s="263">
        <f t="shared" si="173"/>
        <v>0</v>
      </c>
      <c r="AN293" s="263">
        <f t="shared" si="176"/>
        <v>0</v>
      </c>
      <c r="AO293" s="251">
        <f t="shared" si="174"/>
        <v>0</v>
      </c>
      <c r="AP293" s="153">
        <f t="shared" si="162"/>
        <v>0</v>
      </c>
      <c r="AQ293" s="153" t="str">
        <f t="shared" si="163"/>
        <v>0</v>
      </c>
      <c r="AR293" s="153" t="str">
        <f t="shared" si="170"/>
        <v>0</v>
      </c>
      <c r="AS293" s="153" t="str">
        <f t="shared" si="171"/>
        <v>0</v>
      </c>
      <c r="AT293" s="247">
        <f t="shared" si="164"/>
        <v>1</v>
      </c>
      <c r="AU293" s="247" t="str">
        <f t="shared" si="165"/>
        <v>Faible</v>
      </c>
      <c r="AV293" s="346" t="str">
        <f t="shared" si="166"/>
        <v>NON</v>
      </c>
      <c r="AW293" s="234" t="str">
        <f>IF(CB293&lt;100,"RISQUE MINIME","RISQUE NON FAIBLE")</f>
        <v>RISQUE MINIME</v>
      </c>
      <c r="AX293" s="231" t="str">
        <f>IF(AO293=0,"NON","OUI")</f>
        <v>NON</v>
      </c>
      <c r="AY293" s="351"/>
      <c r="AZ293" s="352" t="s">
        <v>310</v>
      </c>
      <c r="BA293" s="237" t="str">
        <f>IF(AP293=0,"NON","OUI")</f>
        <v>NON</v>
      </c>
      <c r="BB293" s="351"/>
      <c r="BC293" s="351"/>
      <c r="BD293" s="352" t="s">
        <v>310</v>
      </c>
      <c r="BE293" s="237" t="str">
        <f>IF((AQ293+AR293)=3,"YEUX / INGESTION",IF(AQ293="2","YEUX",IF(AR293="1","INGESTION","NON")))</f>
        <v>NON</v>
      </c>
      <c r="BF293" s="351"/>
      <c r="BG293" s="354" t="s">
        <v>310</v>
      </c>
      <c r="BH293" s="154">
        <f>IF(ISNA(VLOOKUP(L293,CMRCLP,4,FALSE)),0,VLOOKUP(L293,CMRCLP,4))</f>
        <v>0</v>
      </c>
      <c r="BI293" s="154">
        <f>IF(ISNA(VLOOKUP(M293,CMRCLP,4,FALSE)),0,VLOOKUP(M293,CMRCLP,4))</f>
        <v>0</v>
      </c>
      <c r="BJ293" s="154">
        <f>IF(ISNA(VLOOKUP(N293,CMRCLP,4,FALSE)),0,VLOOKUP(N293,CMRCLP,4))</f>
        <v>0</v>
      </c>
      <c r="BK293" s="154">
        <f>IF(ISNA(VLOOKUP(O293,CMRCLP,4,FALSE)),0,VLOOKUP(O293,CMRCLP,4))</f>
        <v>0</v>
      </c>
      <c r="BL293" s="154">
        <f>IF(ISNA(VLOOKUP(L293,DANGERCLP,2,FALSE)),1,VLOOKUP(L293,DANGERCLP,2,FALSE))</f>
        <v>1</v>
      </c>
      <c r="BM293" s="154">
        <f>IF(ISNA(VLOOKUP(M293,DANGERCLP,2,FALSE)),1,VLOOKUP(M293,DANGERCLP,2,FALSE))</f>
        <v>1</v>
      </c>
      <c r="BN293" s="154">
        <f>IF(ISNA(VLOOKUP(N293,DANGERCLP,2,FALSE)),1,VLOOKUP(N293,DANGERCLP,2,FALSE))</f>
        <v>1</v>
      </c>
      <c r="BO293" s="154">
        <f>IF(ISNA(VLOOKUP(O293,DANGERCLP,2,FALSE)),1,VLOOKUP(O293,DANGERCLP,2,FALSE))</f>
        <v>1</v>
      </c>
      <c r="BP293" s="154">
        <f>IF(ISNA(VLOOKUP(P293,VLEPON,2)),1,VLOOKUP(P293,VLEPON,2))</f>
        <v>1</v>
      </c>
      <c r="BQ293" s="155">
        <f>T293/MAXA($T$8:$T$463)</f>
        <v>0</v>
      </c>
      <c r="BR293" s="156">
        <f t="shared" si="145"/>
        <v>11</v>
      </c>
      <c r="BS293" s="156">
        <f t="shared" si="146"/>
        <v>11</v>
      </c>
      <c r="BT293" s="157">
        <f t="shared" si="147"/>
        <v>1</v>
      </c>
      <c r="BU293" s="255">
        <f t="shared" si="161"/>
        <v>1</v>
      </c>
      <c r="BV293" s="252">
        <f>IF(ISNA(VLOOKUP((CONCATENATE(U293,V293)),Fréquencess,3,FALSE)),0,VLOOKUP((CONCATENATE(U293,V293)),Fréquencess,3,FALSE))</f>
        <v>1</v>
      </c>
      <c r="BW293" s="247">
        <f t="shared" si="148"/>
        <v>1</v>
      </c>
      <c r="BX293" s="247">
        <f t="shared" si="167"/>
        <v>1</v>
      </c>
      <c r="BY293" s="247">
        <f>IF(ISNA(VLOOKUP(Q293,score_volatilité,2,FALSE)),0,VLOOKUP(Q293,score_volatilité,2,FALSE))</f>
        <v>1</v>
      </c>
      <c r="BZ293" s="247">
        <f>IF(ISNA(VLOOKUP(X293,score_procédé,2,FALSE)),0,VLOOKUP(X293,score_procédé,2,FALSE))</f>
        <v>0.5</v>
      </c>
      <c r="CA293" s="247">
        <f>IF(ISNA(VLOOKUP(Y293,score_protection,2,FALSE)),0,VLOOKUP(Y293,score_protection,2,FALSE))</f>
        <v>1</v>
      </c>
      <c r="CB293" s="252">
        <f t="shared" si="168"/>
        <v>0.5</v>
      </c>
      <c r="CC293" s="154">
        <f>IF(ISNA(VLOOKUP(L293,DANGERARRETE,10,FALSE)),0,VLOOKUP(L293,DANGERARRETE,10,FALSE))</f>
        <v>0</v>
      </c>
      <c r="CD293" s="154">
        <f>IF(ISNA(VLOOKUP(M293,DANGERARRETE,10,FALSE)),0,VLOOKUP(M293,DANGERARRETE,10,FALSE))</f>
        <v>0</v>
      </c>
      <c r="CE293" s="154">
        <f>IF(ISNA(VLOOKUP(N293,DANGERARRETE,10,FALSE)),0,VLOOKUP(N293,DANGERARRETE,10,FALSE))</f>
        <v>0</v>
      </c>
      <c r="CF293" s="154">
        <f>IF(ISNA(VLOOKUP(O293,DANGERARRETE,10,FALSE)),0,VLOOKUP(O293,DANGERARRETE,10,FALSE))</f>
        <v>0</v>
      </c>
      <c r="CG293" s="154">
        <f t="shared" si="169"/>
        <v>0</v>
      </c>
      <c r="CH293" s="296" t="str">
        <f t="shared" si="172"/>
        <v>NON</v>
      </c>
    </row>
    <row r="294" spans="1:86" s="108" customFormat="1" ht="26.5" customHeight="1" x14ac:dyDescent="0.25">
      <c r="A294" s="77">
        <v>116</v>
      </c>
      <c r="B294" s="105"/>
      <c r="C294" s="105"/>
      <c r="D294" s="106"/>
      <c r="E294" s="106"/>
      <c r="F294" s="107"/>
      <c r="G294" s="114" t="s">
        <v>76</v>
      </c>
      <c r="H294" s="114" t="s">
        <v>76</v>
      </c>
      <c r="I294" s="114" t="s">
        <v>76</v>
      </c>
      <c r="J294" s="114" t="s">
        <v>76</v>
      </c>
      <c r="K294" s="114" t="s">
        <v>9</v>
      </c>
      <c r="L294" s="108" t="s">
        <v>8</v>
      </c>
      <c r="M294" s="108" t="s">
        <v>8</v>
      </c>
      <c r="N294" s="108" t="s">
        <v>8</v>
      </c>
      <c r="O294" s="108" t="s">
        <v>8</v>
      </c>
      <c r="P294" s="225" t="s">
        <v>76</v>
      </c>
      <c r="Q294" s="244" t="s">
        <v>34</v>
      </c>
      <c r="R294" s="259" t="s">
        <v>299</v>
      </c>
      <c r="S294" s="265" t="s">
        <v>300</v>
      </c>
      <c r="T294" s="217">
        <v>0</v>
      </c>
      <c r="U294" s="149" t="s">
        <v>58</v>
      </c>
      <c r="V294" s="149" t="s">
        <v>256</v>
      </c>
      <c r="W294" s="150" t="str">
        <f t="shared" si="144"/>
        <v>&lt; 30 mn</v>
      </c>
      <c r="X294" s="151" t="s">
        <v>31</v>
      </c>
      <c r="Y294" s="229" t="s">
        <v>108</v>
      </c>
      <c r="Z294" s="152">
        <f t="shared" si="149"/>
        <v>0</v>
      </c>
      <c r="AA294" s="152">
        <f t="shared" si="150"/>
        <v>0</v>
      </c>
      <c r="AB294" s="152">
        <f t="shared" si="151"/>
        <v>0</v>
      </c>
      <c r="AC294" s="152">
        <f t="shared" si="152"/>
        <v>0</v>
      </c>
      <c r="AD294" s="152">
        <f t="shared" si="153"/>
        <v>0</v>
      </c>
      <c r="AE294" s="152">
        <f t="shared" si="154"/>
        <v>0</v>
      </c>
      <c r="AF294" s="152">
        <f t="shared" si="155"/>
        <v>0</v>
      </c>
      <c r="AG294" s="152">
        <f t="shared" si="156"/>
        <v>0</v>
      </c>
      <c r="AH294" s="152">
        <f t="shared" si="157"/>
        <v>0</v>
      </c>
      <c r="AI294" s="152">
        <f t="shared" si="158"/>
        <v>0</v>
      </c>
      <c r="AJ294" s="152">
        <f t="shared" si="159"/>
        <v>0</v>
      </c>
      <c r="AK294" s="152">
        <f t="shared" si="160"/>
        <v>0</v>
      </c>
      <c r="AL294" s="263">
        <f t="shared" si="175"/>
        <v>0</v>
      </c>
      <c r="AM294" s="263">
        <f t="shared" si="173"/>
        <v>0</v>
      </c>
      <c r="AN294" s="263">
        <f t="shared" si="176"/>
        <v>0</v>
      </c>
      <c r="AO294" s="251">
        <f t="shared" si="174"/>
        <v>0</v>
      </c>
      <c r="AP294" s="153">
        <f t="shared" si="162"/>
        <v>0</v>
      </c>
      <c r="AQ294" s="153" t="str">
        <f t="shared" si="163"/>
        <v>0</v>
      </c>
      <c r="AR294" s="153" t="str">
        <f t="shared" si="170"/>
        <v>0</v>
      </c>
      <c r="AS294" s="153" t="str">
        <f t="shared" si="171"/>
        <v>0</v>
      </c>
      <c r="AT294" s="247">
        <f t="shared" si="164"/>
        <v>1</v>
      </c>
      <c r="AU294" s="247" t="str">
        <f t="shared" si="165"/>
        <v>Faible</v>
      </c>
      <c r="AV294" s="346" t="str">
        <f t="shared" si="166"/>
        <v>NON</v>
      </c>
      <c r="AW294" s="234" t="str">
        <f>IF(CB294&lt;100,"RISQUE MINIME","RISQUE NON FAIBLE")</f>
        <v>RISQUE MINIME</v>
      </c>
      <c r="AX294" s="231" t="str">
        <f>IF(AO294=0,"NON","OUI")</f>
        <v>NON</v>
      </c>
      <c r="AY294" s="351"/>
      <c r="AZ294" s="352" t="s">
        <v>310</v>
      </c>
      <c r="BA294" s="237" t="str">
        <f>IF(AP294=0,"NON","OUI")</f>
        <v>NON</v>
      </c>
      <c r="BB294" s="351"/>
      <c r="BC294" s="351"/>
      <c r="BD294" s="352" t="s">
        <v>310</v>
      </c>
      <c r="BE294" s="237" t="str">
        <f>IF((AQ294+AR294)=3,"YEUX / INGESTION",IF(AQ294="2","YEUX",IF(AR294="1","INGESTION","NON")))</f>
        <v>NON</v>
      </c>
      <c r="BF294" s="351"/>
      <c r="BG294" s="354" t="s">
        <v>310</v>
      </c>
      <c r="BH294" s="154">
        <f>IF(ISNA(VLOOKUP(L294,CMRCLP,4,FALSE)),0,VLOOKUP(L294,CMRCLP,4))</f>
        <v>0</v>
      </c>
      <c r="BI294" s="154">
        <f>IF(ISNA(VLOOKUP(M294,CMRCLP,4,FALSE)),0,VLOOKUP(M294,CMRCLP,4))</f>
        <v>0</v>
      </c>
      <c r="BJ294" s="154">
        <f>IF(ISNA(VLOOKUP(N294,CMRCLP,4,FALSE)),0,VLOOKUP(N294,CMRCLP,4))</f>
        <v>0</v>
      </c>
      <c r="BK294" s="154">
        <f>IF(ISNA(VLOOKUP(O294,CMRCLP,4,FALSE)),0,VLOOKUP(O294,CMRCLP,4))</f>
        <v>0</v>
      </c>
      <c r="BL294" s="154">
        <f>IF(ISNA(VLOOKUP(L294,DANGERCLP,2,FALSE)),1,VLOOKUP(L294,DANGERCLP,2,FALSE))</f>
        <v>1</v>
      </c>
      <c r="BM294" s="154">
        <f>IF(ISNA(VLOOKUP(M294,DANGERCLP,2,FALSE)),1,VLOOKUP(M294,DANGERCLP,2,FALSE))</f>
        <v>1</v>
      </c>
      <c r="BN294" s="154">
        <f>IF(ISNA(VLOOKUP(N294,DANGERCLP,2,FALSE)),1,VLOOKUP(N294,DANGERCLP,2,FALSE))</f>
        <v>1</v>
      </c>
      <c r="BO294" s="154">
        <f>IF(ISNA(VLOOKUP(O294,DANGERCLP,2,FALSE)),1,VLOOKUP(O294,DANGERCLP,2,FALSE))</f>
        <v>1</v>
      </c>
      <c r="BP294" s="154">
        <f>IF(ISNA(VLOOKUP(P294,VLEPON,2)),1,VLOOKUP(P294,VLEPON,2))</f>
        <v>1</v>
      </c>
      <c r="BQ294" s="155">
        <f>T294/MAXA($T$8:$T$463)</f>
        <v>0</v>
      </c>
      <c r="BR294" s="156">
        <f t="shared" si="145"/>
        <v>11</v>
      </c>
      <c r="BS294" s="156">
        <f t="shared" si="146"/>
        <v>11</v>
      </c>
      <c r="BT294" s="157">
        <f t="shared" si="147"/>
        <v>1</v>
      </c>
      <c r="BU294" s="255">
        <f t="shared" si="161"/>
        <v>1</v>
      </c>
      <c r="BV294" s="252">
        <f>IF(ISNA(VLOOKUP((CONCATENATE(U294,V294)),Fréquencess,3,FALSE)),0,VLOOKUP((CONCATENATE(U294,V294)),Fréquencess,3,FALSE))</f>
        <v>1</v>
      </c>
      <c r="BW294" s="247">
        <f t="shared" si="148"/>
        <v>1</v>
      </c>
      <c r="BX294" s="247">
        <f t="shared" si="167"/>
        <v>1</v>
      </c>
      <c r="BY294" s="247">
        <f>IF(ISNA(VLOOKUP(Q294,score_volatilité,2,FALSE)),0,VLOOKUP(Q294,score_volatilité,2,FALSE))</f>
        <v>1</v>
      </c>
      <c r="BZ294" s="247">
        <f>IF(ISNA(VLOOKUP(X294,score_procédé,2,FALSE)),0,VLOOKUP(X294,score_procédé,2,FALSE))</f>
        <v>0.5</v>
      </c>
      <c r="CA294" s="247">
        <f>IF(ISNA(VLOOKUP(Y294,score_protection,2,FALSE)),0,VLOOKUP(Y294,score_protection,2,FALSE))</f>
        <v>1</v>
      </c>
      <c r="CB294" s="252">
        <f t="shared" si="168"/>
        <v>0.5</v>
      </c>
      <c r="CC294" s="154">
        <f>IF(ISNA(VLOOKUP(L294,DANGERARRETE,10,FALSE)),0,VLOOKUP(L294,DANGERARRETE,10,FALSE))</f>
        <v>0</v>
      </c>
      <c r="CD294" s="154">
        <f>IF(ISNA(VLOOKUP(M294,DANGERARRETE,10,FALSE)),0,VLOOKUP(M294,DANGERARRETE,10,FALSE))</f>
        <v>0</v>
      </c>
      <c r="CE294" s="154">
        <f>IF(ISNA(VLOOKUP(N294,DANGERARRETE,10,FALSE)),0,VLOOKUP(N294,DANGERARRETE,10,FALSE))</f>
        <v>0</v>
      </c>
      <c r="CF294" s="154">
        <f>IF(ISNA(VLOOKUP(O294,DANGERARRETE,10,FALSE)),0,VLOOKUP(O294,DANGERARRETE,10,FALSE))</f>
        <v>0</v>
      </c>
      <c r="CG294" s="154">
        <f t="shared" si="169"/>
        <v>0</v>
      </c>
      <c r="CH294" s="296" t="str">
        <f t="shared" si="172"/>
        <v>NON</v>
      </c>
    </row>
    <row r="295" spans="1:86" s="108" customFormat="1" ht="26.5" customHeight="1" x14ac:dyDescent="0.25">
      <c r="A295" s="77">
        <v>116</v>
      </c>
      <c r="B295" s="105"/>
      <c r="C295" s="105"/>
      <c r="D295" s="106"/>
      <c r="E295" s="106"/>
      <c r="F295" s="107"/>
      <c r="G295" s="114" t="s">
        <v>76</v>
      </c>
      <c r="H295" s="114" t="s">
        <v>76</v>
      </c>
      <c r="I295" s="114" t="s">
        <v>76</v>
      </c>
      <c r="J295" s="114" t="s">
        <v>76</v>
      </c>
      <c r="K295" s="114" t="s">
        <v>9</v>
      </c>
      <c r="L295" s="108" t="s">
        <v>8</v>
      </c>
      <c r="M295" s="108" t="s">
        <v>8</v>
      </c>
      <c r="N295" s="108" t="s">
        <v>8</v>
      </c>
      <c r="O295" s="108" t="s">
        <v>8</v>
      </c>
      <c r="P295" s="225" t="s">
        <v>76</v>
      </c>
      <c r="Q295" s="244" t="s">
        <v>34</v>
      </c>
      <c r="R295" s="259" t="s">
        <v>299</v>
      </c>
      <c r="S295" s="265" t="s">
        <v>300</v>
      </c>
      <c r="T295" s="217">
        <v>0</v>
      </c>
      <c r="U295" s="149" t="s">
        <v>58</v>
      </c>
      <c r="V295" s="149" t="s">
        <v>256</v>
      </c>
      <c r="W295" s="150" t="str">
        <f t="shared" si="144"/>
        <v>&lt; 30 mn</v>
      </c>
      <c r="X295" s="151" t="s">
        <v>31</v>
      </c>
      <c r="Y295" s="229" t="s">
        <v>108</v>
      </c>
      <c r="Z295" s="152">
        <f t="shared" si="149"/>
        <v>0</v>
      </c>
      <c r="AA295" s="152">
        <f t="shared" si="150"/>
        <v>0</v>
      </c>
      <c r="AB295" s="152">
        <f t="shared" si="151"/>
        <v>0</v>
      </c>
      <c r="AC295" s="152">
        <f t="shared" si="152"/>
        <v>0</v>
      </c>
      <c r="AD295" s="152">
        <f t="shared" si="153"/>
        <v>0</v>
      </c>
      <c r="AE295" s="152">
        <f t="shared" si="154"/>
        <v>0</v>
      </c>
      <c r="AF295" s="152">
        <f t="shared" si="155"/>
        <v>0</v>
      </c>
      <c r="AG295" s="152">
        <f t="shared" si="156"/>
        <v>0</v>
      </c>
      <c r="AH295" s="152">
        <f t="shared" si="157"/>
        <v>0</v>
      </c>
      <c r="AI295" s="152">
        <f t="shared" si="158"/>
        <v>0</v>
      </c>
      <c r="AJ295" s="152">
        <f t="shared" si="159"/>
        <v>0</v>
      </c>
      <c r="AK295" s="152">
        <f t="shared" si="160"/>
        <v>0</v>
      </c>
      <c r="AL295" s="263">
        <f t="shared" si="175"/>
        <v>0</v>
      </c>
      <c r="AM295" s="263">
        <f t="shared" si="173"/>
        <v>0</v>
      </c>
      <c r="AN295" s="263">
        <f t="shared" si="176"/>
        <v>0</v>
      </c>
      <c r="AO295" s="251">
        <f t="shared" si="174"/>
        <v>0</v>
      </c>
      <c r="AP295" s="153">
        <f t="shared" si="162"/>
        <v>0</v>
      </c>
      <c r="AQ295" s="153" t="str">
        <f t="shared" si="163"/>
        <v>0</v>
      </c>
      <c r="AR295" s="153" t="str">
        <f t="shared" si="170"/>
        <v>0</v>
      </c>
      <c r="AS295" s="153" t="str">
        <f t="shared" si="171"/>
        <v>0</v>
      </c>
      <c r="AT295" s="247">
        <f t="shared" si="164"/>
        <v>1</v>
      </c>
      <c r="AU295" s="247" t="str">
        <f t="shared" si="165"/>
        <v>Faible</v>
      </c>
      <c r="AV295" s="346" t="str">
        <f t="shared" si="166"/>
        <v>NON</v>
      </c>
      <c r="AW295" s="234" t="str">
        <f>IF(CB295&lt;100,"RISQUE MINIME","RISQUE NON FAIBLE")</f>
        <v>RISQUE MINIME</v>
      </c>
      <c r="AX295" s="231" t="str">
        <f>IF(AO295=0,"NON","OUI")</f>
        <v>NON</v>
      </c>
      <c r="AY295" s="351"/>
      <c r="AZ295" s="352" t="s">
        <v>310</v>
      </c>
      <c r="BA295" s="237" t="str">
        <f>IF(AP295=0,"NON","OUI")</f>
        <v>NON</v>
      </c>
      <c r="BB295" s="351"/>
      <c r="BC295" s="351"/>
      <c r="BD295" s="352" t="s">
        <v>310</v>
      </c>
      <c r="BE295" s="237" t="str">
        <f>IF((AQ295+AR295)=3,"YEUX / INGESTION",IF(AQ295="2","YEUX",IF(AR295="1","INGESTION","NON")))</f>
        <v>NON</v>
      </c>
      <c r="BF295" s="351"/>
      <c r="BG295" s="354" t="s">
        <v>310</v>
      </c>
      <c r="BH295" s="154">
        <f>IF(ISNA(VLOOKUP(L295,CMRCLP,4,FALSE)),0,VLOOKUP(L295,CMRCLP,4))</f>
        <v>0</v>
      </c>
      <c r="BI295" s="154">
        <f>IF(ISNA(VLOOKUP(M295,CMRCLP,4,FALSE)),0,VLOOKUP(M295,CMRCLP,4))</f>
        <v>0</v>
      </c>
      <c r="BJ295" s="154">
        <f>IF(ISNA(VLOOKUP(N295,CMRCLP,4,FALSE)),0,VLOOKUP(N295,CMRCLP,4))</f>
        <v>0</v>
      </c>
      <c r="BK295" s="154">
        <f>IF(ISNA(VLOOKUP(O295,CMRCLP,4,FALSE)),0,VLOOKUP(O295,CMRCLP,4))</f>
        <v>0</v>
      </c>
      <c r="BL295" s="154">
        <f>IF(ISNA(VLOOKUP(L295,DANGERCLP,2,FALSE)),1,VLOOKUP(L295,DANGERCLP,2,FALSE))</f>
        <v>1</v>
      </c>
      <c r="BM295" s="154">
        <f>IF(ISNA(VLOOKUP(M295,DANGERCLP,2,FALSE)),1,VLOOKUP(M295,DANGERCLP,2,FALSE))</f>
        <v>1</v>
      </c>
      <c r="BN295" s="154">
        <f>IF(ISNA(VLOOKUP(N295,DANGERCLP,2,FALSE)),1,VLOOKUP(N295,DANGERCLP,2,FALSE))</f>
        <v>1</v>
      </c>
      <c r="BO295" s="154">
        <f>IF(ISNA(VLOOKUP(O295,DANGERCLP,2,FALSE)),1,VLOOKUP(O295,DANGERCLP,2,FALSE))</f>
        <v>1</v>
      </c>
      <c r="BP295" s="154">
        <f>IF(ISNA(VLOOKUP(P295,VLEPON,2)),1,VLOOKUP(P295,VLEPON,2))</f>
        <v>1</v>
      </c>
      <c r="BQ295" s="155">
        <f>T295/MAXA($T$8:$T$463)</f>
        <v>0</v>
      </c>
      <c r="BR295" s="156">
        <f t="shared" si="145"/>
        <v>11</v>
      </c>
      <c r="BS295" s="156">
        <f t="shared" si="146"/>
        <v>11</v>
      </c>
      <c r="BT295" s="157">
        <f t="shared" si="147"/>
        <v>1</v>
      </c>
      <c r="BU295" s="255">
        <f t="shared" si="161"/>
        <v>1</v>
      </c>
      <c r="BV295" s="252">
        <f>IF(ISNA(VLOOKUP((CONCATENATE(U295,V295)),Fréquencess,3,FALSE)),0,VLOOKUP((CONCATENATE(U295,V295)),Fréquencess,3,FALSE))</f>
        <v>1</v>
      </c>
      <c r="BW295" s="247">
        <f t="shared" si="148"/>
        <v>1</v>
      </c>
      <c r="BX295" s="247">
        <f t="shared" si="167"/>
        <v>1</v>
      </c>
      <c r="BY295" s="247">
        <f>IF(ISNA(VLOOKUP(Q295,score_volatilité,2,FALSE)),0,VLOOKUP(Q295,score_volatilité,2,FALSE))</f>
        <v>1</v>
      </c>
      <c r="BZ295" s="247">
        <f>IF(ISNA(VLOOKUP(X295,score_procédé,2,FALSE)),0,VLOOKUP(X295,score_procédé,2,FALSE))</f>
        <v>0.5</v>
      </c>
      <c r="CA295" s="247">
        <f>IF(ISNA(VLOOKUP(Y295,score_protection,2,FALSE)),0,VLOOKUP(Y295,score_protection,2,FALSE))</f>
        <v>1</v>
      </c>
      <c r="CB295" s="252">
        <f t="shared" si="168"/>
        <v>0.5</v>
      </c>
      <c r="CC295" s="154">
        <f>IF(ISNA(VLOOKUP(L295,DANGERARRETE,10,FALSE)),0,VLOOKUP(L295,DANGERARRETE,10,FALSE))</f>
        <v>0</v>
      </c>
      <c r="CD295" s="154">
        <f>IF(ISNA(VLOOKUP(M295,DANGERARRETE,10,FALSE)),0,VLOOKUP(M295,DANGERARRETE,10,FALSE))</f>
        <v>0</v>
      </c>
      <c r="CE295" s="154">
        <f>IF(ISNA(VLOOKUP(N295,DANGERARRETE,10,FALSE)),0,VLOOKUP(N295,DANGERARRETE,10,FALSE))</f>
        <v>0</v>
      </c>
      <c r="CF295" s="154">
        <f>IF(ISNA(VLOOKUP(O295,DANGERARRETE,10,FALSE)),0,VLOOKUP(O295,DANGERARRETE,10,FALSE))</f>
        <v>0</v>
      </c>
      <c r="CG295" s="154">
        <f t="shared" si="169"/>
        <v>0</v>
      </c>
      <c r="CH295" s="296" t="str">
        <f t="shared" si="172"/>
        <v>NON</v>
      </c>
    </row>
    <row r="296" spans="1:86" s="108" customFormat="1" ht="26.5" customHeight="1" x14ac:dyDescent="0.25">
      <c r="A296" s="77">
        <v>116</v>
      </c>
      <c r="B296" s="105"/>
      <c r="C296" s="105"/>
      <c r="D296" s="106"/>
      <c r="E296" s="106"/>
      <c r="F296" s="107"/>
      <c r="G296" s="114" t="s">
        <v>76</v>
      </c>
      <c r="H296" s="114" t="s">
        <v>76</v>
      </c>
      <c r="I296" s="114" t="s">
        <v>76</v>
      </c>
      <c r="J296" s="114" t="s">
        <v>76</v>
      </c>
      <c r="K296" s="114" t="s">
        <v>9</v>
      </c>
      <c r="L296" s="108" t="s">
        <v>8</v>
      </c>
      <c r="M296" s="108" t="s">
        <v>8</v>
      </c>
      <c r="N296" s="108" t="s">
        <v>8</v>
      </c>
      <c r="O296" s="108" t="s">
        <v>8</v>
      </c>
      <c r="P296" s="225" t="s">
        <v>76</v>
      </c>
      <c r="Q296" s="244" t="s">
        <v>34</v>
      </c>
      <c r="R296" s="259" t="s">
        <v>299</v>
      </c>
      <c r="S296" s="265" t="s">
        <v>300</v>
      </c>
      <c r="T296" s="217">
        <v>0</v>
      </c>
      <c r="U296" s="149" t="s">
        <v>58</v>
      </c>
      <c r="V296" s="149" t="s">
        <v>256</v>
      </c>
      <c r="W296" s="150" t="str">
        <f t="shared" si="144"/>
        <v>&lt; 30 mn</v>
      </c>
      <c r="X296" s="151" t="s">
        <v>31</v>
      </c>
      <c r="Y296" s="229" t="s">
        <v>108</v>
      </c>
      <c r="Z296" s="152">
        <f t="shared" si="149"/>
        <v>0</v>
      </c>
      <c r="AA296" s="152">
        <f t="shared" si="150"/>
        <v>0</v>
      </c>
      <c r="AB296" s="152">
        <f t="shared" si="151"/>
        <v>0</v>
      </c>
      <c r="AC296" s="152">
        <f t="shared" si="152"/>
        <v>0</v>
      </c>
      <c r="AD296" s="152">
        <f t="shared" si="153"/>
        <v>0</v>
      </c>
      <c r="AE296" s="152">
        <f t="shared" si="154"/>
        <v>0</v>
      </c>
      <c r="AF296" s="152">
        <f t="shared" si="155"/>
        <v>0</v>
      </c>
      <c r="AG296" s="152">
        <f t="shared" si="156"/>
        <v>0</v>
      </c>
      <c r="AH296" s="152">
        <f t="shared" si="157"/>
        <v>0</v>
      </c>
      <c r="AI296" s="152">
        <f t="shared" si="158"/>
        <v>0</v>
      </c>
      <c r="AJ296" s="152">
        <f t="shared" si="159"/>
        <v>0</v>
      </c>
      <c r="AK296" s="152">
        <f t="shared" si="160"/>
        <v>0</v>
      </c>
      <c r="AL296" s="263">
        <f t="shared" si="175"/>
        <v>0</v>
      </c>
      <c r="AM296" s="263">
        <f t="shared" si="173"/>
        <v>0</v>
      </c>
      <c r="AN296" s="263">
        <f t="shared" si="176"/>
        <v>0</v>
      </c>
      <c r="AO296" s="251">
        <f t="shared" si="174"/>
        <v>0</v>
      </c>
      <c r="AP296" s="153">
        <f t="shared" si="162"/>
        <v>0</v>
      </c>
      <c r="AQ296" s="153" t="str">
        <f t="shared" si="163"/>
        <v>0</v>
      </c>
      <c r="AR296" s="153" t="str">
        <f t="shared" si="170"/>
        <v>0</v>
      </c>
      <c r="AS296" s="153" t="str">
        <f t="shared" si="171"/>
        <v>0</v>
      </c>
      <c r="AT296" s="247">
        <f t="shared" si="164"/>
        <v>1</v>
      </c>
      <c r="AU296" s="247" t="str">
        <f t="shared" si="165"/>
        <v>Faible</v>
      </c>
      <c r="AV296" s="346" t="str">
        <f t="shared" si="166"/>
        <v>NON</v>
      </c>
      <c r="AW296" s="234" t="str">
        <f>IF(CB296&lt;100,"RISQUE MINIME","RISQUE NON FAIBLE")</f>
        <v>RISQUE MINIME</v>
      </c>
      <c r="AX296" s="231" t="str">
        <f>IF(AO296=0,"NON","OUI")</f>
        <v>NON</v>
      </c>
      <c r="AY296" s="351"/>
      <c r="AZ296" s="352" t="s">
        <v>310</v>
      </c>
      <c r="BA296" s="237" t="str">
        <f>IF(AP296=0,"NON","OUI")</f>
        <v>NON</v>
      </c>
      <c r="BB296" s="351"/>
      <c r="BC296" s="351"/>
      <c r="BD296" s="352" t="s">
        <v>310</v>
      </c>
      <c r="BE296" s="237" t="str">
        <f>IF((AQ296+AR296)=3,"YEUX / INGESTION",IF(AQ296="2","YEUX",IF(AR296="1","INGESTION","NON")))</f>
        <v>NON</v>
      </c>
      <c r="BF296" s="351"/>
      <c r="BG296" s="354" t="s">
        <v>310</v>
      </c>
      <c r="BH296" s="154">
        <f>IF(ISNA(VLOOKUP(L296,CMRCLP,4,FALSE)),0,VLOOKUP(L296,CMRCLP,4))</f>
        <v>0</v>
      </c>
      <c r="BI296" s="154">
        <f>IF(ISNA(VLOOKUP(M296,CMRCLP,4,FALSE)),0,VLOOKUP(M296,CMRCLP,4))</f>
        <v>0</v>
      </c>
      <c r="BJ296" s="154">
        <f>IF(ISNA(VLOOKUP(N296,CMRCLP,4,FALSE)),0,VLOOKUP(N296,CMRCLP,4))</f>
        <v>0</v>
      </c>
      <c r="BK296" s="154">
        <f>IF(ISNA(VLOOKUP(O296,CMRCLP,4,FALSE)),0,VLOOKUP(O296,CMRCLP,4))</f>
        <v>0</v>
      </c>
      <c r="BL296" s="154">
        <f>IF(ISNA(VLOOKUP(L296,DANGERCLP,2,FALSE)),1,VLOOKUP(L296,DANGERCLP,2,FALSE))</f>
        <v>1</v>
      </c>
      <c r="BM296" s="154">
        <f>IF(ISNA(VLOOKUP(M296,DANGERCLP,2,FALSE)),1,VLOOKUP(M296,DANGERCLP,2,FALSE))</f>
        <v>1</v>
      </c>
      <c r="BN296" s="154">
        <f>IF(ISNA(VLOOKUP(N296,DANGERCLP,2,FALSE)),1,VLOOKUP(N296,DANGERCLP,2,FALSE))</f>
        <v>1</v>
      </c>
      <c r="BO296" s="154">
        <f>IF(ISNA(VLOOKUP(O296,DANGERCLP,2,FALSE)),1,VLOOKUP(O296,DANGERCLP,2,FALSE))</f>
        <v>1</v>
      </c>
      <c r="BP296" s="154">
        <f>IF(ISNA(VLOOKUP(P296,VLEPON,2)),1,VLOOKUP(P296,VLEPON,2))</f>
        <v>1</v>
      </c>
      <c r="BQ296" s="155">
        <f>T296/MAXA($T$8:$T$463)</f>
        <v>0</v>
      </c>
      <c r="BR296" s="156">
        <f t="shared" si="145"/>
        <v>11</v>
      </c>
      <c r="BS296" s="156">
        <f t="shared" si="146"/>
        <v>11</v>
      </c>
      <c r="BT296" s="157">
        <f t="shared" si="147"/>
        <v>1</v>
      </c>
      <c r="BU296" s="255">
        <f t="shared" si="161"/>
        <v>1</v>
      </c>
      <c r="BV296" s="252">
        <f>IF(ISNA(VLOOKUP((CONCATENATE(U296,V296)),Fréquencess,3,FALSE)),0,VLOOKUP((CONCATENATE(U296,V296)),Fréquencess,3,FALSE))</f>
        <v>1</v>
      </c>
      <c r="BW296" s="247">
        <f t="shared" si="148"/>
        <v>1</v>
      </c>
      <c r="BX296" s="247">
        <f t="shared" si="167"/>
        <v>1</v>
      </c>
      <c r="BY296" s="247">
        <f>IF(ISNA(VLOOKUP(Q296,score_volatilité,2,FALSE)),0,VLOOKUP(Q296,score_volatilité,2,FALSE))</f>
        <v>1</v>
      </c>
      <c r="BZ296" s="247">
        <f>IF(ISNA(VLOOKUP(X296,score_procédé,2,FALSE)),0,VLOOKUP(X296,score_procédé,2,FALSE))</f>
        <v>0.5</v>
      </c>
      <c r="CA296" s="247">
        <f>IF(ISNA(VLOOKUP(Y296,score_protection,2,FALSE)),0,VLOOKUP(Y296,score_protection,2,FALSE))</f>
        <v>1</v>
      </c>
      <c r="CB296" s="252">
        <f t="shared" si="168"/>
        <v>0.5</v>
      </c>
      <c r="CC296" s="154">
        <f>IF(ISNA(VLOOKUP(L296,DANGERARRETE,10,FALSE)),0,VLOOKUP(L296,DANGERARRETE,10,FALSE))</f>
        <v>0</v>
      </c>
      <c r="CD296" s="154">
        <f>IF(ISNA(VLOOKUP(M296,DANGERARRETE,10,FALSE)),0,VLOOKUP(M296,DANGERARRETE,10,FALSE))</f>
        <v>0</v>
      </c>
      <c r="CE296" s="154">
        <f>IF(ISNA(VLOOKUP(N296,DANGERARRETE,10,FALSE)),0,VLOOKUP(N296,DANGERARRETE,10,FALSE))</f>
        <v>0</v>
      </c>
      <c r="CF296" s="154">
        <f>IF(ISNA(VLOOKUP(O296,DANGERARRETE,10,FALSE)),0,VLOOKUP(O296,DANGERARRETE,10,FALSE))</f>
        <v>0</v>
      </c>
      <c r="CG296" s="154">
        <f t="shared" si="169"/>
        <v>0</v>
      </c>
      <c r="CH296" s="296" t="str">
        <f t="shared" si="172"/>
        <v>NON</v>
      </c>
    </row>
    <row r="297" spans="1:86" s="108" customFormat="1" ht="26.5" customHeight="1" x14ac:dyDescent="0.25">
      <c r="A297" s="77">
        <v>116</v>
      </c>
      <c r="B297" s="105"/>
      <c r="C297" s="105"/>
      <c r="D297" s="106"/>
      <c r="E297" s="106"/>
      <c r="F297" s="107"/>
      <c r="G297" s="114" t="s">
        <v>76</v>
      </c>
      <c r="H297" s="114" t="s">
        <v>76</v>
      </c>
      <c r="I297" s="114" t="s">
        <v>76</v>
      </c>
      <c r="J297" s="114" t="s">
        <v>76</v>
      </c>
      <c r="K297" s="114" t="s">
        <v>9</v>
      </c>
      <c r="L297" s="108" t="s">
        <v>8</v>
      </c>
      <c r="M297" s="108" t="s">
        <v>8</v>
      </c>
      <c r="N297" s="108" t="s">
        <v>8</v>
      </c>
      <c r="O297" s="108" t="s">
        <v>8</v>
      </c>
      <c r="P297" s="225" t="s">
        <v>76</v>
      </c>
      <c r="Q297" s="244" t="s">
        <v>34</v>
      </c>
      <c r="R297" s="259" t="s">
        <v>299</v>
      </c>
      <c r="S297" s="265" t="s">
        <v>300</v>
      </c>
      <c r="T297" s="217">
        <v>0</v>
      </c>
      <c r="U297" s="149" t="s">
        <v>58</v>
      </c>
      <c r="V297" s="149" t="s">
        <v>256</v>
      </c>
      <c r="W297" s="150" t="str">
        <f t="shared" si="144"/>
        <v>&lt; 30 mn</v>
      </c>
      <c r="X297" s="151" t="s">
        <v>31</v>
      </c>
      <c r="Y297" s="229" t="s">
        <v>108</v>
      </c>
      <c r="Z297" s="152">
        <f t="shared" si="149"/>
        <v>0</v>
      </c>
      <c r="AA297" s="152">
        <f t="shared" si="150"/>
        <v>0</v>
      </c>
      <c r="AB297" s="152">
        <f t="shared" si="151"/>
        <v>0</v>
      </c>
      <c r="AC297" s="152">
        <f t="shared" si="152"/>
        <v>0</v>
      </c>
      <c r="AD297" s="152">
        <f t="shared" si="153"/>
        <v>0</v>
      </c>
      <c r="AE297" s="152">
        <f t="shared" si="154"/>
        <v>0</v>
      </c>
      <c r="AF297" s="152">
        <f t="shared" si="155"/>
        <v>0</v>
      </c>
      <c r="AG297" s="152">
        <f t="shared" si="156"/>
        <v>0</v>
      </c>
      <c r="AH297" s="152">
        <f t="shared" si="157"/>
        <v>0</v>
      </c>
      <c r="AI297" s="152">
        <f t="shared" si="158"/>
        <v>0</v>
      </c>
      <c r="AJ297" s="152">
        <f t="shared" si="159"/>
        <v>0</v>
      </c>
      <c r="AK297" s="152">
        <f t="shared" si="160"/>
        <v>0</v>
      </c>
      <c r="AL297" s="263">
        <f t="shared" si="175"/>
        <v>0</v>
      </c>
      <c r="AM297" s="263">
        <f t="shared" si="173"/>
        <v>0</v>
      </c>
      <c r="AN297" s="263">
        <f t="shared" si="176"/>
        <v>0</v>
      </c>
      <c r="AO297" s="251">
        <f t="shared" si="174"/>
        <v>0</v>
      </c>
      <c r="AP297" s="153">
        <f t="shared" si="162"/>
        <v>0</v>
      </c>
      <c r="AQ297" s="153" t="str">
        <f t="shared" si="163"/>
        <v>0</v>
      </c>
      <c r="AR297" s="153" t="str">
        <f t="shared" si="170"/>
        <v>0</v>
      </c>
      <c r="AS297" s="153" t="str">
        <f t="shared" si="171"/>
        <v>0</v>
      </c>
      <c r="AT297" s="247">
        <f t="shared" si="164"/>
        <v>1</v>
      </c>
      <c r="AU297" s="247" t="str">
        <f t="shared" si="165"/>
        <v>Faible</v>
      </c>
      <c r="AV297" s="346" t="str">
        <f t="shared" si="166"/>
        <v>NON</v>
      </c>
      <c r="AW297" s="234" t="str">
        <f>IF(CB297&lt;100,"RISQUE MINIME","RISQUE NON FAIBLE")</f>
        <v>RISQUE MINIME</v>
      </c>
      <c r="AX297" s="231" t="str">
        <f>IF(AO297=0,"NON","OUI")</f>
        <v>NON</v>
      </c>
      <c r="AY297" s="351"/>
      <c r="AZ297" s="352" t="s">
        <v>310</v>
      </c>
      <c r="BA297" s="237" t="str">
        <f>IF(AP297=0,"NON","OUI")</f>
        <v>NON</v>
      </c>
      <c r="BB297" s="351"/>
      <c r="BC297" s="351"/>
      <c r="BD297" s="352" t="s">
        <v>310</v>
      </c>
      <c r="BE297" s="237" t="str">
        <f>IF((AQ297+AR297)=3,"YEUX / INGESTION",IF(AQ297="2","YEUX",IF(AR297="1","INGESTION","NON")))</f>
        <v>NON</v>
      </c>
      <c r="BF297" s="351"/>
      <c r="BG297" s="354" t="s">
        <v>310</v>
      </c>
      <c r="BH297" s="154">
        <f>IF(ISNA(VLOOKUP(L297,CMRCLP,4,FALSE)),0,VLOOKUP(L297,CMRCLP,4))</f>
        <v>0</v>
      </c>
      <c r="BI297" s="154">
        <f>IF(ISNA(VLOOKUP(M297,CMRCLP,4,FALSE)),0,VLOOKUP(M297,CMRCLP,4))</f>
        <v>0</v>
      </c>
      <c r="BJ297" s="154">
        <f>IF(ISNA(VLOOKUP(N297,CMRCLP,4,FALSE)),0,VLOOKUP(N297,CMRCLP,4))</f>
        <v>0</v>
      </c>
      <c r="BK297" s="154">
        <f>IF(ISNA(VLOOKUP(O297,CMRCLP,4,FALSE)),0,VLOOKUP(O297,CMRCLP,4))</f>
        <v>0</v>
      </c>
      <c r="BL297" s="154">
        <f>IF(ISNA(VLOOKUP(L297,DANGERCLP,2,FALSE)),1,VLOOKUP(L297,DANGERCLP,2,FALSE))</f>
        <v>1</v>
      </c>
      <c r="BM297" s="154">
        <f>IF(ISNA(VLOOKUP(M297,DANGERCLP,2,FALSE)),1,VLOOKUP(M297,DANGERCLP,2,FALSE))</f>
        <v>1</v>
      </c>
      <c r="BN297" s="154">
        <f>IF(ISNA(VLOOKUP(N297,DANGERCLP,2,FALSE)),1,VLOOKUP(N297,DANGERCLP,2,FALSE))</f>
        <v>1</v>
      </c>
      <c r="BO297" s="154">
        <f>IF(ISNA(VLOOKUP(O297,DANGERCLP,2,FALSE)),1,VLOOKUP(O297,DANGERCLP,2,FALSE))</f>
        <v>1</v>
      </c>
      <c r="BP297" s="154">
        <f>IF(ISNA(VLOOKUP(P297,VLEPON,2)),1,VLOOKUP(P297,VLEPON,2))</f>
        <v>1</v>
      </c>
      <c r="BQ297" s="155">
        <f>T297/MAXA($T$8:$T$463)</f>
        <v>0</v>
      </c>
      <c r="BR297" s="156">
        <f t="shared" si="145"/>
        <v>11</v>
      </c>
      <c r="BS297" s="156">
        <f t="shared" si="146"/>
        <v>11</v>
      </c>
      <c r="BT297" s="157">
        <f t="shared" si="147"/>
        <v>1</v>
      </c>
      <c r="BU297" s="255">
        <f t="shared" si="161"/>
        <v>1</v>
      </c>
      <c r="BV297" s="252">
        <f>IF(ISNA(VLOOKUP((CONCATENATE(U297,V297)),Fréquencess,3,FALSE)),0,VLOOKUP((CONCATENATE(U297,V297)),Fréquencess,3,FALSE))</f>
        <v>1</v>
      </c>
      <c r="BW297" s="247">
        <f t="shared" si="148"/>
        <v>1</v>
      </c>
      <c r="BX297" s="247">
        <f t="shared" si="167"/>
        <v>1</v>
      </c>
      <c r="BY297" s="247">
        <f>IF(ISNA(VLOOKUP(Q297,score_volatilité,2,FALSE)),0,VLOOKUP(Q297,score_volatilité,2,FALSE))</f>
        <v>1</v>
      </c>
      <c r="BZ297" s="247">
        <f>IF(ISNA(VLOOKUP(X297,score_procédé,2,FALSE)),0,VLOOKUP(X297,score_procédé,2,FALSE))</f>
        <v>0.5</v>
      </c>
      <c r="CA297" s="247">
        <f>IF(ISNA(VLOOKUP(Y297,score_protection,2,FALSE)),0,VLOOKUP(Y297,score_protection,2,FALSE))</f>
        <v>1</v>
      </c>
      <c r="CB297" s="252">
        <f t="shared" si="168"/>
        <v>0.5</v>
      </c>
      <c r="CC297" s="154">
        <f>IF(ISNA(VLOOKUP(L297,DANGERARRETE,10,FALSE)),0,VLOOKUP(L297,DANGERARRETE,10,FALSE))</f>
        <v>0</v>
      </c>
      <c r="CD297" s="154">
        <f>IF(ISNA(VLOOKUP(M297,DANGERARRETE,10,FALSE)),0,VLOOKUP(M297,DANGERARRETE,10,FALSE))</f>
        <v>0</v>
      </c>
      <c r="CE297" s="154">
        <f>IF(ISNA(VLOOKUP(N297,DANGERARRETE,10,FALSE)),0,VLOOKUP(N297,DANGERARRETE,10,FALSE))</f>
        <v>0</v>
      </c>
      <c r="CF297" s="154">
        <f>IF(ISNA(VLOOKUP(O297,DANGERARRETE,10,FALSE)),0,VLOOKUP(O297,DANGERARRETE,10,FALSE))</f>
        <v>0</v>
      </c>
      <c r="CG297" s="154">
        <f t="shared" si="169"/>
        <v>0</v>
      </c>
      <c r="CH297" s="296" t="str">
        <f t="shared" si="172"/>
        <v>NON</v>
      </c>
    </row>
    <row r="298" spans="1:86" s="108" customFormat="1" ht="26.5" customHeight="1" x14ac:dyDescent="0.25">
      <c r="A298" s="77">
        <v>116</v>
      </c>
      <c r="B298" s="105"/>
      <c r="C298" s="105"/>
      <c r="D298" s="106"/>
      <c r="E298" s="106"/>
      <c r="F298" s="107"/>
      <c r="G298" s="114" t="s">
        <v>76</v>
      </c>
      <c r="H298" s="114" t="s">
        <v>76</v>
      </c>
      <c r="I298" s="114" t="s">
        <v>76</v>
      </c>
      <c r="J298" s="114" t="s">
        <v>76</v>
      </c>
      <c r="K298" s="114" t="s">
        <v>9</v>
      </c>
      <c r="L298" s="108" t="s">
        <v>8</v>
      </c>
      <c r="M298" s="108" t="s">
        <v>8</v>
      </c>
      <c r="N298" s="108" t="s">
        <v>8</v>
      </c>
      <c r="O298" s="108" t="s">
        <v>8</v>
      </c>
      <c r="P298" s="225" t="s">
        <v>76</v>
      </c>
      <c r="Q298" s="244" t="s">
        <v>34</v>
      </c>
      <c r="R298" s="259" t="s">
        <v>299</v>
      </c>
      <c r="S298" s="265" t="s">
        <v>300</v>
      </c>
      <c r="T298" s="217">
        <v>0</v>
      </c>
      <c r="U298" s="149" t="s">
        <v>58</v>
      </c>
      <c r="V298" s="149" t="s">
        <v>256</v>
      </c>
      <c r="W298" s="150" t="str">
        <f t="shared" si="144"/>
        <v>&lt; 30 mn</v>
      </c>
      <c r="X298" s="151" t="s">
        <v>31</v>
      </c>
      <c r="Y298" s="229" t="s">
        <v>108</v>
      </c>
      <c r="Z298" s="152">
        <f t="shared" si="149"/>
        <v>0</v>
      </c>
      <c r="AA298" s="152">
        <f t="shared" si="150"/>
        <v>0</v>
      </c>
      <c r="AB298" s="152">
        <f t="shared" si="151"/>
        <v>0</v>
      </c>
      <c r="AC298" s="152">
        <f t="shared" si="152"/>
        <v>0</v>
      </c>
      <c r="AD298" s="152">
        <f t="shared" si="153"/>
        <v>0</v>
      </c>
      <c r="AE298" s="152">
        <f t="shared" si="154"/>
        <v>0</v>
      </c>
      <c r="AF298" s="152">
        <f t="shared" si="155"/>
        <v>0</v>
      </c>
      <c r="AG298" s="152">
        <f t="shared" si="156"/>
        <v>0</v>
      </c>
      <c r="AH298" s="152">
        <f t="shared" si="157"/>
        <v>0</v>
      </c>
      <c r="AI298" s="152">
        <f t="shared" si="158"/>
        <v>0</v>
      </c>
      <c r="AJ298" s="152">
        <f t="shared" si="159"/>
        <v>0</v>
      </c>
      <c r="AK298" s="152">
        <f t="shared" si="160"/>
        <v>0</v>
      </c>
      <c r="AL298" s="263">
        <f t="shared" si="175"/>
        <v>0</v>
      </c>
      <c r="AM298" s="263">
        <f t="shared" si="173"/>
        <v>0</v>
      </c>
      <c r="AN298" s="263">
        <f t="shared" si="176"/>
        <v>0</v>
      </c>
      <c r="AO298" s="251">
        <f t="shared" si="174"/>
        <v>0</v>
      </c>
      <c r="AP298" s="153">
        <f t="shared" si="162"/>
        <v>0</v>
      </c>
      <c r="AQ298" s="153" t="str">
        <f t="shared" si="163"/>
        <v>0</v>
      </c>
      <c r="AR298" s="153" t="str">
        <f t="shared" si="170"/>
        <v>0</v>
      </c>
      <c r="AS298" s="153" t="str">
        <f t="shared" si="171"/>
        <v>0</v>
      </c>
      <c r="AT298" s="247">
        <f t="shared" si="164"/>
        <v>1</v>
      </c>
      <c r="AU298" s="247" t="str">
        <f t="shared" si="165"/>
        <v>Faible</v>
      </c>
      <c r="AV298" s="346" t="str">
        <f t="shared" si="166"/>
        <v>NON</v>
      </c>
      <c r="AW298" s="234" t="str">
        <f>IF(CB298&lt;100,"RISQUE MINIME","RISQUE NON FAIBLE")</f>
        <v>RISQUE MINIME</v>
      </c>
      <c r="AX298" s="231" t="str">
        <f>IF(AO298=0,"NON","OUI")</f>
        <v>NON</v>
      </c>
      <c r="AY298" s="351"/>
      <c r="AZ298" s="352" t="s">
        <v>310</v>
      </c>
      <c r="BA298" s="237" t="str">
        <f>IF(AP298=0,"NON","OUI")</f>
        <v>NON</v>
      </c>
      <c r="BB298" s="351"/>
      <c r="BC298" s="351"/>
      <c r="BD298" s="352" t="s">
        <v>310</v>
      </c>
      <c r="BE298" s="237" t="str">
        <f>IF((AQ298+AR298)=3,"YEUX / INGESTION",IF(AQ298="2","YEUX",IF(AR298="1","INGESTION","NON")))</f>
        <v>NON</v>
      </c>
      <c r="BF298" s="351"/>
      <c r="BG298" s="354" t="s">
        <v>310</v>
      </c>
      <c r="BH298" s="154">
        <f>IF(ISNA(VLOOKUP(L298,CMRCLP,4,FALSE)),0,VLOOKUP(L298,CMRCLP,4))</f>
        <v>0</v>
      </c>
      <c r="BI298" s="154">
        <f>IF(ISNA(VLOOKUP(M298,CMRCLP,4,FALSE)),0,VLOOKUP(M298,CMRCLP,4))</f>
        <v>0</v>
      </c>
      <c r="BJ298" s="154">
        <f>IF(ISNA(VLOOKUP(N298,CMRCLP,4,FALSE)),0,VLOOKUP(N298,CMRCLP,4))</f>
        <v>0</v>
      </c>
      <c r="BK298" s="154">
        <f>IF(ISNA(VLOOKUP(O298,CMRCLP,4,FALSE)),0,VLOOKUP(O298,CMRCLP,4))</f>
        <v>0</v>
      </c>
      <c r="BL298" s="154">
        <f>IF(ISNA(VLOOKUP(L298,DANGERCLP,2,FALSE)),1,VLOOKUP(L298,DANGERCLP,2,FALSE))</f>
        <v>1</v>
      </c>
      <c r="BM298" s="154">
        <f>IF(ISNA(VLOOKUP(M298,DANGERCLP,2,FALSE)),1,VLOOKUP(M298,DANGERCLP,2,FALSE))</f>
        <v>1</v>
      </c>
      <c r="BN298" s="154">
        <f>IF(ISNA(VLOOKUP(N298,DANGERCLP,2,FALSE)),1,VLOOKUP(N298,DANGERCLP,2,FALSE))</f>
        <v>1</v>
      </c>
      <c r="BO298" s="154">
        <f>IF(ISNA(VLOOKUP(O298,DANGERCLP,2,FALSE)),1,VLOOKUP(O298,DANGERCLP,2,FALSE))</f>
        <v>1</v>
      </c>
      <c r="BP298" s="154">
        <f>IF(ISNA(VLOOKUP(P298,VLEPON,2)),1,VLOOKUP(P298,VLEPON,2))</f>
        <v>1</v>
      </c>
      <c r="BQ298" s="155">
        <f>T298/MAXA($T$8:$T$463)</f>
        <v>0</v>
      </c>
      <c r="BR298" s="156">
        <f t="shared" si="145"/>
        <v>11</v>
      </c>
      <c r="BS298" s="156">
        <f t="shared" si="146"/>
        <v>11</v>
      </c>
      <c r="BT298" s="157">
        <f t="shared" si="147"/>
        <v>1</v>
      </c>
      <c r="BU298" s="255">
        <f t="shared" si="161"/>
        <v>1</v>
      </c>
      <c r="BV298" s="252">
        <f>IF(ISNA(VLOOKUP((CONCATENATE(U298,V298)),Fréquencess,3,FALSE)),0,VLOOKUP((CONCATENATE(U298,V298)),Fréquencess,3,FALSE))</f>
        <v>1</v>
      </c>
      <c r="BW298" s="247">
        <f t="shared" si="148"/>
        <v>1</v>
      </c>
      <c r="BX298" s="247">
        <f t="shared" si="167"/>
        <v>1</v>
      </c>
      <c r="BY298" s="247">
        <f>IF(ISNA(VLOOKUP(Q298,score_volatilité,2,FALSE)),0,VLOOKUP(Q298,score_volatilité,2,FALSE))</f>
        <v>1</v>
      </c>
      <c r="BZ298" s="247">
        <f>IF(ISNA(VLOOKUP(X298,score_procédé,2,FALSE)),0,VLOOKUP(X298,score_procédé,2,FALSE))</f>
        <v>0.5</v>
      </c>
      <c r="CA298" s="247">
        <f>IF(ISNA(VLOOKUP(Y298,score_protection,2,FALSE)),0,VLOOKUP(Y298,score_protection,2,FALSE))</f>
        <v>1</v>
      </c>
      <c r="CB298" s="252">
        <f t="shared" si="168"/>
        <v>0.5</v>
      </c>
      <c r="CC298" s="154">
        <f>IF(ISNA(VLOOKUP(L298,DANGERARRETE,10,FALSE)),0,VLOOKUP(L298,DANGERARRETE,10,FALSE))</f>
        <v>0</v>
      </c>
      <c r="CD298" s="154">
        <f>IF(ISNA(VLOOKUP(M298,DANGERARRETE,10,FALSE)),0,VLOOKUP(M298,DANGERARRETE,10,FALSE))</f>
        <v>0</v>
      </c>
      <c r="CE298" s="154">
        <f>IF(ISNA(VLOOKUP(N298,DANGERARRETE,10,FALSE)),0,VLOOKUP(N298,DANGERARRETE,10,FALSE))</f>
        <v>0</v>
      </c>
      <c r="CF298" s="154">
        <f>IF(ISNA(VLOOKUP(O298,DANGERARRETE,10,FALSE)),0,VLOOKUP(O298,DANGERARRETE,10,FALSE))</f>
        <v>0</v>
      </c>
      <c r="CG298" s="154">
        <f t="shared" si="169"/>
        <v>0</v>
      </c>
      <c r="CH298" s="296" t="str">
        <f t="shared" si="172"/>
        <v>NON</v>
      </c>
    </row>
    <row r="299" spans="1:86" s="108" customFormat="1" ht="26.5" customHeight="1" x14ac:dyDescent="0.25">
      <c r="A299" s="77">
        <v>116</v>
      </c>
      <c r="B299" s="105"/>
      <c r="C299" s="105"/>
      <c r="D299" s="106"/>
      <c r="E299" s="106"/>
      <c r="F299" s="107"/>
      <c r="G299" s="114" t="s">
        <v>76</v>
      </c>
      <c r="H299" s="114" t="s">
        <v>76</v>
      </c>
      <c r="I299" s="114" t="s">
        <v>76</v>
      </c>
      <c r="J299" s="114" t="s">
        <v>76</v>
      </c>
      <c r="K299" s="114" t="s">
        <v>9</v>
      </c>
      <c r="L299" s="108" t="s">
        <v>8</v>
      </c>
      <c r="M299" s="108" t="s">
        <v>8</v>
      </c>
      <c r="N299" s="108" t="s">
        <v>8</v>
      </c>
      <c r="O299" s="108" t="s">
        <v>8</v>
      </c>
      <c r="P299" s="225" t="s">
        <v>76</v>
      </c>
      <c r="Q299" s="244" t="s">
        <v>34</v>
      </c>
      <c r="R299" s="259" t="s">
        <v>299</v>
      </c>
      <c r="S299" s="265" t="s">
        <v>300</v>
      </c>
      <c r="T299" s="217">
        <v>0</v>
      </c>
      <c r="U299" s="149" t="s">
        <v>58</v>
      </c>
      <c r="V299" s="149" t="s">
        <v>256</v>
      </c>
      <c r="W299" s="150" t="str">
        <f t="shared" si="144"/>
        <v>&lt; 30 mn</v>
      </c>
      <c r="X299" s="151" t="s">
        <v>31</v>
      </c>
      <c r="Y299" s="229" t="s">
        <v>108</v>
      </c>
      <c r="Z299" s="152">
        <f t="shared" si="149"/>
        <v>0</v>
      </c>
      <c r="AA299" s="152">
        <f t="shared" si="150"/>
        <v>0</v>
      </c>
      <c r="AB299" s="152">
        <f t="shared" si="151"/>
        <v>0</v>
      </c>
      <c r="AC299" s="152">
        <f t="shared" si="152"/>
        <v>0</v>
      </c>
      <c r="AD299" s="152">
        <f t="shared" si="153"/>
        <v>0</v>
      </c>
      <c r="AE299" s="152">
        <f t="shared" si="154"/>
        <v>0</v>
      </c>
      <c r="AF299" s="152">
        <f t="shared" si="155"/>
        <v>0</v>
      </c>
      <c r="AG299" s="152">
        <f t="shared" si="156"/>
        <v>0</v>
      </c>
      <c r="AH299" s="152">
        <f t="shared" si="157"/>
        <v>0</v>
      </c>
      <c r="AI299" s="152">
        <f t="shared" si="158"/>
        <v>0</v>
      </c>
      <c r="AJ299" s="152">
        <f t="shared" si="159"/>
        <v>0</v>
      </c>
      <c r="AK299" s="152">
        <f t="shared" si="160"/>
        <v>0</v>
      </c>
      <c r="AL299" s="263">
        <f t="shared" si="175"/>
        <v>0</v>
      </c>
      <c r="AM299" s="263">
        <f t="shared" si="173"/>
        <v>0</v>
      </c>
      <c r="AN299" s="263">
        <f t="shared" si="176"/>
        <v>0</v>
      </c>
      <c r="AO299" s="251">
        <f t="shared" si="174"/>
        <v>0</v>
      </c>
      <c r="AP299" s="153">
        <f t="shared" si="162"/>
        <v>0</v>
      </c>
      <c r="AQ299" s="153" t="str">
        <f t="shared" si="163"/>
        <v>0</v>
      </c>
      <c r="AR299" s="153" t="str">
        <f t="shared" si="170"/>
        <v>0</v>
      </c>
      <c r="AS299" s="153" t="str">
        <f t="shared" si="171"/>
        <v>0</v>
      </c>
      <c r="AT299" s="247">
        <f t="shared" si="164"/>
        <v>1</v>
      </c>
      <c r="AU299" s="247" t="str">
        <f t="shared" si="165"/>
        <v>Faible</v>
      </c>
      <c r="AV299" s="346" t="str">
        <f t="shared" si="166"/>
        <v>NON</v>
      </c>
      <c r="AW299" s="234" t="str">
        <f>IF(CB299&lt;100,"RISQUE MINIME","RISQUE NON FAIBLE")</f>
        <v>RISQUE MINIME</v>
      </c>
      <c r="AX299" s="231" t="str">
        <f>IF(AO299=0,"NON","OUI")</f>
        <v>NON</v>
      </c>
      <c r="AY299" s="351"/>
      <c r="AZ299" s="352" t="s">
        <v>310</v>
      </c>
      <c r="BA299" s="237" t="str">
        <f>IF(AP299=0,"NON","OUI")</f>
        <v>NON</v>
      </c>
      <c r="BB299" s="351"/>
      <c r="BC299" s="351"/>
      <c r="BD299" s="352" t="s">
        <v>310</v>
      </c>
      <c r="BE299" s="237" t="str">
        <f>IF((AQ299+AR299)=3,"YEUX / INGESTION",IF(AQ299="2","YEUX",IF(AR299="1","INGESTION","NON")))</f>
        <v>NON</v>
      </c>
      <c r="BF299" s="351"/>
      <c r="BG299" s="354" t="s">
        <v>310</v>
      </c>
      <c r="BH299" s="154">
        <f>IF(ISNA(VLOOKUP(L299,CMRCLP,4,FALSE)),0,VLOOKUP(L299,CMRCLP,4))</f>
        <v>0</v>
      </c>
      <c r="BI299" s="154">
        <f>IF(ISNA(VLOOKUP(M299,CMRCLP,4,FALSE)),0,VLOOKUP(M299,CMRCLP,4))</f>
        <v>0</v>
      </c>
      <c r="BJ299" s="154">
        <f>IF(ISNA(VLOOKUP(N299,CMRCLP,4,FALSE)),0,VLOOKUP(N299,CMRCLP,4))</f>
        <v>0</v>
      </c>
      <c r="BK299" s="154">
        <f>IF(ISNA(VLOOKUP(O299,CMRCLP,4,FALSE)),0,VLOOKUP(O299,CMRCLP,4))</f>
        <v>0</v>
      </c>
      <c r="BL299" s="154">
        <f>IF(ISNA(VLOOKUP(L299,DANGERCLP,2,FALSE)),1,VLOOKUP(L299,DANGERCLP,2,FALSE))</f>
        <v>1</v>
      </c>
      <c r="BM299" s="154">
        <f>IF(ISNA(VLOOKUP(M299,DANGERCLP,2,FALSE)),1,VLOOKUP(M299,DANGERCLP,2,FALSE))</f>
        <v>1</v>
      </c>
      <c r="BN299" s="154">
        <f>IF(ISNA(VLOOKUP(N299,DANGERCLP,2,FALSE)),1,VLOOKUP(N299,DANGERCLP,2,FALSE))</f>
        <v>1</v>
      </c>
      <c r="BO299" s="154">
        <f>IF(ISNA(VLOOKUP(O299,DANGERCLP,2,FALSE)),1,VLOOKUP(O299,DANGERCLP,2,FALSE))</f>
        <v>1</v>
      </c>
      <c r="BP299" s="154">
        <f>IF(ISNA(VLOOKUP(P299,VLEPON,2)),1,VLOOKUP(P299,VLEPON,2))</f>
        <v>1</v>
      </c>
      <c r="BQ299" s="155">
        <f>T299/MAXA($T$8:$T$463)</f>
        <v>0</v>
      </c>
      <c r="BR299" s="156">
        <f t="shared" si="145"/>
        <v>11</v>
      </c>
      <c r="BS299" s="156">
        <f t="shared" si="146"/>
        <v>11</v>
      </c>
      <c r="BT299" s="157">
        <f t="shared" si="147"/>
        <v>1</v>
      </c>
      <c r="BU299" s="255">
        <f t="shared" si="161"/>
        <v>1</v>
      </c>
      <c r="BV299" s="252">
        <f>IF(ISNA(VLOOKUP((CONCATENATE(U299,V299)),Fréquencess,3,FALSE)),0,VLOOKUP((CONCATENATE(U299,V299)),Fréquencess,3,FALSE))</f>
        <v>1</v>
      </c>
      <c r="BW299" s="247">
        <f t="shared" si="148"/>
        <v>1</v>
      </c>
      <c r="BX299" s="247">
        <f t="shared" si="167"/>
        <v>1</v>
      </c>
      <c r="BY299" s="247">
        <f>IF(ISNA(VLOOKUP(Q299,score_volatilité,2,FALSE)),0,VLOOKUP(Q299,score_volatilité,2,FALSE))</f>
        <v>1</v>
      </c>
      <c r="BZ299" s="247">
        <f>IF(ISNA(VLOOKUP(X299,score_procédé,2,FALSE)),0,VLOOKUP(X299,score_procédé,2,FALSE))</f>
        <v>0.5</v>
      </c>
      <c r="CA299" s="247">
        <f>IF(ISNA(VLOOKUP(Y299,score_protection,2,FALSE)),0,VLOOKUP(Y299,score_protection,2,FALSE))</f>
        <v>1</v>
      </c>
      <c r="CB299" s="252">
        <f t="shared" si="168"/>
        <v>0.5</v>
      </c>
      <c r="CC299" s="154">
        <f>IF(ISNA(VLOOKUP(L299,DANGERARRETE,10,FALSE)),0,VLOOKUP(L299,DANGERARRETE,10,FALSE))</f>
        <v>0</v>
      </c>
      <c r="CD299" s="154">
        <f>IF(ISNA(VLOOKUP(M299,DANGERARRETE,10,FALSE)),0,VLOOKUP(M299,DANGERARRETE,10,FALSE))</f>
        <v>0</v>
      </c>
      <c r="CE299" s="154">
        <f>IF(ISNA(VLOOKUP(N299,DANGERARRETE,10,FALSE)),0,VLOOKUP(N299,DANGERARRETE,10,FALSE))</f>
        <v>0</v>
      </c>
      <c r="CF299" s="154">
        <f>IF(ISNA(VLOOKUP(O299,DANGERARRETE,10,FALSE)),0,VLOOKUP(O299,DANGERARRETE,10,FALSE))</f>
        <v>0</v>
      </c>
      <c r="CG299" s="154">
        <f t="shared" si="169"/>
        <v>0</v>
      </c>
      <c r="CH299" s="296" t="str">
        <f t="shared" si="172"/>
        <v>NON</v>
      </c>
    </row>
    <row r="300" spans="1:86" s="108" customFormat="1" ht="26.5" customHeight="1" x14ac:dyDescent="0.25">
      <c r="A300" s="77">
        <v>116</v>
      </c>
      <c r="B300" s="105"/>
      <c r="C300" s="105"/>
      <c r="D300" s="106"/>
      <c r="E300" s="106"/>
      <c r="F300" s="107"/>
      <c r="G300" s="114" t="s">
        <v>76</v>
      </c>
      <c r="H300" s="114" t="s">
        <v>76</v>
      </c>
      <c r="I300" s="114" t="s">
        <v>76</v>
      </c>
      <c r="J300" s="114" t="s">
        <v>76</v>
      </c>
      <c r="K300" s="114" t="s">
        <v>9</v>
      </c>
      <c r="L300" s="108" t="s">
        <v>8</v>
      </c>
      <c r="M300" s="108" t="s">
        <v>8</v>
      </c>
      <c r="N300" s="108" t="s">
        <v>8</v>
      </c>
      <c r="O300" s="108" t="s">
        <v>8</v>
      </c>
      <c r="P300" s="225" t="s">
        <v>76</v>
      </c>
      <c r="Q300" s="244" t="s">
        <v>34</v>
      </c>
      <c r="R300" s="259" t="s">
        <v>299</v>
      </c>
      <c r="S300" s="265" t="s">
        <v>300</v>
      </c>
      <c r="T300" s="217">
        <v>0</v>
      </c>
      <c r="U300" s="149" t="s">
        <v>58</v>
      </c>
      <c r="V300" s="149" t="s">
        <v>256</v>
      </c>
      <c r="W300" s="150" t="str">
        <f t="shared" si="144"/>
        <v>&lt; 30 mn</v>
      </c>
      <c r="X300" s="151" t="s">
        <v>31</v>
      </c>
      <c r="Y300" s="229" t="s">
        <v>108</v>
      </c>
      <c r="Z300" s="152">
        <f t="shared" si="149"/>
        <v>0</v>
      </c>
      <c r="AA300" s="152">
        <f t="shared" si="150"/>
        <v>0</v>
      </c>
      <c r="AB300" s="152">
        <f t="shared" si="151"/>
        <v>0</v>
      </c>
      <c r="AC300" s="152">
        <f t="shared" si="152"/>
        <v>0</v>
      </c>
      <c r="AD300" s="152">
        <f t="shared" si="153"/>
        <v>0</v>
      </c>
      <c r="AE300" s="152">
        <f t="shared" si="154"/>
        <v>0</v>
      </c>
      <c r="AF300" s="152">
        <f t="shared" si="155"/>
        <v>0</v>
      </c>
      <c r="AG300" s="152">
        <f t="shared" si="156"/>
        <v>0</v>
      </c>
      <c r="AH300" s="152">
        <f t="shared" si="157"/>
        <v>0</v>
      </c>
      <c r="AI300" s="152">
        <f t="shared" si="158"/>
        <v>0</v>
      </c>
      <c r="AJ300" s="152">
        <f t="shared" si="159"/>
        <v>0</v>
      </c>
      <c r="AK300" s="152">
        <f t="shared" si="160"/>
        <v>0</v>
      </c>
      <c r="AL300" s="263">
        <f t="shared" si="175"/>
        <v>0</v>
      </c>
      <c r="AM300" s="263">
        <f t="shared" si="173"/>
        <v>0</v>
      </c>
      <c r="AN300" s="263">
        <f t="shared" si="176"/>
        <v>0</v>
      </c>
      <c r="AO300" s="251">
        <f t="shared" si="174"/>
        <v>0</v>
      </c>
      <c r="AP300" s="153">
        <f t="shared" si="162"/>
        <v>0</v>
      </c>
      <c r="AQ300" s="153" t="str">
        <f t="shared" si="163"/>
        <v>0</v>
      </c>
      <c r="AR300" s="153" t="str">
        <f t="shared" si="170"/>
        <v>0</v>
      </c>
      <c r="AS300" s="153" t="str">
        <f t="shared" si="171"/>
        <v>0</v>
      </c>
      <c r="AT300" s="247">
        <f t="shared" si="164"/>
        <v>1</v>
      </c>
      <c r="AU300" s="247" t="str">
        <f t="shared" si="165"/>
        <v>Faible</v>
      </c>
      <c r="AV300" s="346" t="str">
        <f t="shared" si="166"/>
        <v>NON</v>
      </c>
      <c r="AW300" s="234" t="str">
        <f>IF(CB300&lt;100,"RISQUE MINIME","RISQUE NON FAIBLE")</f>
        <v>RISQUE MINIME</v>
      </c>
      <c r="AX300" s="231" t="str">
        <f>IF(AO300=0,"NON","OUI")</f>
        <v>NON</v>
      </c>
      <c r="AY300" s="351"/>
      <c r="AZ300" s="352" t="s">
        <v>310</v>
      </c>
      <c r="BA300" s="237" t="str">
        <f>IF(AP300=0,"NON","OUI")</f>
        <v>NON</v>
      </c>
      <c r="BB300" s="351"/>
      <c r="BC300" s="351"/>
      <c r="BD300" s="352" t="s">
        <v>310</v>
      </c>
      <c r="BE300" s="237" t="str">
        <f>IF((AQ300+AR300)=3,"YEUX / INGESTION",IF(AQ300="2","YEUX",IF(AR300="1","INGESTION","NON")))</f>
        <v>NON</v>
      </c>
      <c r="BF300" s="351"/>
      <c r="BG300" s="354" t="s">
        <v>310</v>
      </c>
      <c r="BH300" s="154">
        <f>IF(ISNA(VLOOKUP(L300,CMRCLP,4,FALSE)),0,VLOOKUP(L300,CMRCLP,4))</f>
        <v>0</v>
      </c>
      <c r="BI300" s="154">
        <f>IF(ISNA(VLOOKUP(M300,CMRCLP,4,FALSE)),0,VLOOKUP(M300,CMRCLP,4))</f>
        <v>0</v>
      </c>
      <c r="BJ300" s="154">
        <f>IF(ISNA(VLOOKUP(N300,CMRCLP,4,FALSE)),0,VLOOKUP(N300,CMRCLP,4))</f>
        <v>0</v>
      </c>
      <c r="BK300" s="154">
        <f>IF(ISNA(VLOOKUP(O300,CMRCLP,4,FALSE)),0,VLOOKUP(O300,CMRCLP,4))</f>
        <v>0</v>
      </c>
      <c r="BL300" s="154">
        <f>IF(ISNA(VLOOKUP(L300,DANGERCLP,2,FALSE)),1,VLOOKUP(L300,DANGERCLP,2,FALSE))</f>
        <v>1</v>
      </c>
      <c r="BM300" s="154">
        <f>IF(ISNA(VLOOKUP(M300,DANGERCLP,2,FALSE)),1,VLOOKUP(M300,DANGERCLP,2,FALSE))</f>
        <v>1</v>
      </c>
      <c r="BN300" s="154">
        <f>IF(ISNA(VLOOKUP(N300,DANGERCLP,2,FALSE)),1,VLOOKUP(N300,DANGERCLP,2,FALSE))</f>
        <v>1</v>
      </c>
      <c r="BO300" s="154">
        <f>IF(ISNA(VLOOKUP(O300,DANGERCLP,2,FALSE)),1,VLOOKUP(O300,DANGERCLP,2,FALSE))</f>
        <v>1</v>
      </c>
      <c r="BP300" s="154">
        <f>IF(ISNA(VLOOKUP(P300,VLEPON,2)),1,VLOOKUP(P300,VLEPON,2))</f>
        <v>1</v>
      </c>
      <c r="BQ300" s="155">
        <f>T300/MAXA($T$8:$T$463)</f>
        <v>0</v>
      </c>
      <c r="BR300" s="156">
        <f t="shared" si="145"/>
        <v>11</v>
      </c>
      <c r="BS300" s="156">
        <f t="shared" si="146"/>
        <v>11</v>
      </c>
      <c r="BT300" s="157">
        <f t="shared" si="147"/>
        <v>1</v>
      </c>
      <c r="BU300" s="255">
        <f t="shared" si="161"/>
        <v>1</v>
      </c>
      <c r="BV300" s="252">
        <f>IF(ISNA(VLOOKUP((CONCATENATE(U300,V300)),Fréquencess,3,FALSE)),0,VLOOKUP((CONCATENATE(U300,V300)),Fréquencess,3,FALSE))</f>
        <v>1</v>
      </c>
      <c r="BW300" s="247">
        <f t="shared" si="148"/>
        <v>1</v>
      </c>
      <c r="BX300" s="247">
        <f t="shared" si="167"/>
        <v>1</v>
      </c>
      <c r="BY300" s="247">
        <f>IF(ISNA(VLOOKUP(Q300,score_volatilité,2,FALSE)),0,VLOOKUP(Q300,score_volatilité,2,FALSE))</f>
        <v>1</v>
      </c>
      <c r="BZ300" s="247">
        <f>IF(ISNA(VLOOKUP(X300,score_procédé,2,FALSE)),0,VLOOKUP(X300,score_procédé,2,FALSE))</f>
        <v>0.5</v>
      </c>
      <c r="CA300" s="247">
        <f>IF(ISNA(VLOOKUP(Y300,score_protection,2,FALSE)),0,VLOOKUP(Y300,score_protection,2,FALSE))</f>
        <v>1</v>
      </c>
      <c r="CB300" s="252">
        <f t="shared" si="168"/>
        <v>0.5</v>
      </c>
      <c r="CC300" s="154">
        <f>IF(ISNA(VLOOKUP(L300,DANGERARRETE,10,FALSE)),0,VLOOKUP(L300,DANGERARRETE,10,FALSE))</f>
        <v>0</v>
      </c>
      <c r="CD300" s="154">
        <f>IF(ISNA(VLOOKUP(M300,DANGERARRETE,10,FALSE)),0,VLOOKUP(M300,DANGERARRETE,10,FALSE))</f>
        <v>0</v>
      </c>
      <c r="CE300" s="154">
        <f>IF(ISNA(VLOOKUP(N300,DANGERARRETE,10,FALSE)),0,VLOOKUP(N300,DANGERARRETE,10,FALSE))</f>
        <v>0</v>
      </c>
      <c r="CF300" s="154">
        <f>IF(ISNA(VLOOKUP(O300,DANGERARRETE,10,FALSE)),0,VLOOKUP(O300,DANGERARRETE,10,FALSE))</f>
        <v>0</v>
      </c>
      <c r="CG300" s="154">
        <f t="shared" si="169"/>
        <v>0</v>
      </c>
      <c r="CH300" s="296" t="str">
        <f t="shared" si="172"/>
        <v>NON</v>
      </c>
    </row>
    <row r="301" spans="1:86" s="108" customFormat="1" ht="26.5" customHeight="1" x14ac:dyDescent="0.25">
      <c r="A301" s="77">
        <v>116</v>
      </c>
      <c r="B301" s="105"/>
      <c r="C301" s="105"/>
      <c r="D301" s="106"/>
      <c r="E301" s="106"/>
      <c r="F301" s="107"/>
      <c r="G301" s="114" t="s">
        <v>76</v>
      </c>
      <c r="H301" s="114" t="s">
        <v>76</v>
      </c>
      <c r="I301" s="114" t="s">
        <v>76</v>
      </c>
      <c r="J301" s="114" t="s">
        <v>76</v>
      </c>
      <c r="K301" s="114" t="s">
        <v>9</v>
      </c>
      <c r="L301" s="108" t="s">
        <v>8</v>
      </c>
      <c r="M301" s="108" t="s">
        <v>8</v>
      </c>
      <c r="N301" s="108" t="s">
        <v>8</v>
      </c>
      <c r="O301" s="108" t="s">
        <v>8</v>
      </c>
      <c r="P301" s="225" t="s">
        <v>76</v>
      </c>
      <c r="Q301" s="244" t="s">
        <v>34</v>
      </c>
      <c r="R301" s="259" t="s">
        <v>299</v>
      </c>
      <c r="S301" s="265" t="s">
        <v>300</v>
      </c>
      <c r="T301" s="217">
        <v>0</v>
      </c>
      <c r="U301" s="149" t="s">
        <v>58</v>
      </c>
      <c r="V301" s="149" t="s">
        <v>256</v>
      </c>
      <c r="W301" s="150" t="str">
        <f t="shared" ref="W301:W364" si="177">IF(ISNA(VLOOKUP((CONCATENATE(U301,V301)),Fréquencess,2,FALSE)),0,VLOOKUP((CONCATENATE(U301,V301)),Fréquencess,2,FALSE))</f>
        <v>&lt; 30 mn</v>
      </c>
      <c r="X301" s="151" t="s">
        <v>31</v>
      </c>
      <c r="Y301" s="229" t="s">
        <v>108</v>
      </c>
      <c r="Z301" s="152">
        <f t="shared" si="149"/>
        <v>0</v>
      </c>
      <c r="AA301" s="152">
        <f t="shared" si="150"/>
        <v>0</v>
      </c>
      <c r="AB301" s="152">
        <f t="shared" si="151"/>
        <v>0</v>
      </c>
      <c r="AC301" s="152">
        <f t="shared" si="152"/>
        <v>0</v>
      </c>
      <c r="AD301" s="152">
        <f t="shared" si="153"/>
        <v>0</v>
      </c>
      <c r="AE301" s="152">
        <f t="shared" si="154"/>
        <v>0</v>
      </c>
      <c r="AF301" s="152">
        <f t="shared" si="155"/>
        <v>0</v>
      </c>
      <c r="AG301" s="152">
        <f t="shared" si="156"/>
        <v>0</v>
      </c>
      <c r="AH301" s="152">
        <f t="shared" si="157"/>
        <v>0</v>
      </c>
      <c r="AI301" s="152">
        <f t="shared" si="158"/>
        <v>0</v>
      </c>
      <c r="AJ301" s="152">
        <f t="shared" si="159"/>
        <v>0</v>
      </c>
      <c r="AK301" s="152">
        <f t="shared" si="160"/>
        <v>0</v>
      </c>
      <c r="AL301" s="263">
        <f t="shared" si="175"/>
        <v>0</v>
      </c>
      <c r="AM301" s="263">
        <f t="shared" si="173"/>
        <v>0</v>
      </c>
      <c r="AN301" s="263">
        <f t="shared" si="176"/>
        <v>0</v>
      </c>
      <c r="AO301" s="251">
        <f t="shared" si="174"/>
        <v>0</v>
      </c>
      <c r="AP301" s="153">
        <f t="shared" si="162"/>
        <v>0</v>
      </c>
      <c r="AQ301" s="153" t="str">
        <f t="shared" si="163"/>
        <v>0</v>
      </c>
      <c r="AR301" s="153" t="str">
        <f t="shared" si="170"/>
        <v>0</v>
      </c>
      <c r="AS301" s="153" t="str">
        <f t="shared" si="171"/>
        <v>0</v>
      </c>
      <c r="AT301" s="247">
        <f t="shared" si="164"/>
        <v>1</v>
      </c>
      <c r="AU301" s="247" t="str">
        <f t="shared" si="165"/>
        <v>Faible</v>
      </c>
      <c r="AV301" s="346" t="str">
        <f t="shared" si="166"/>
        <v>NON</v>
      </c>
      <c r="AW301" s="234" t="str">
        <f>IF(CB301&lt;100,"RISQUE MINIME","RISQUE NON FAIBLE")</f>
        <v>RISQUE MINIME</v>
      </c>
      <c r="AX301" s="231" t="str">
        <f>IF(AO301=0,"NON","OUI")</f>
        <v>NON</v>
      </c>
      <c r="AY301" s="351"/>
      <c r="AZ301" s="352" t="s">
        <v>310</v>
      </c>
      <c r="BA301" s="237" t="str">
        <f>IF(AP301=0,"NON","OUI")</f>
        <v>NON</v>
      </c>
      <c r="BB301" s="351"/>
      <c r="BC301" s="351"/>
      <c r="BD301" s="352" t="s">
        <v>310</v>
      </c>
      <c r="BE301" s="237" t="str">
        <f>IF((AQ301+AR301)=3,"YEUX / INGESTION",IF(AQ301="2","YEUX",IF(AR301="1","INGESTION","NON")))</f>
        <v>NON</v>
      </c>
      <c r="BF301" s="351"/>
      <c r="BG301" s="354" t="s">
        <v>310</v>
      </c>
      <c r="BH301" s="154">
        <f>IF(ISNA(VLOOKUP(L301,CMRCLP,4,FALSE)),0,VLOOKUP(L301,CMRCLP,4))</f>
        <v>0</v>
      </c>
      <c r="BI301" s="154">
        <f>IF(ISNA(VLOOKUP(M301,CMRCLP,4,FALSE)),0,VLOOKUP(M301,CMRCLP,4))</f>
        <v>0</v>
      </c>
      <c r="BJ301" s="154">
        <f>IF(ISNA(VLOOKUP(N301,CMRCLP,4,FALSE)),0,VLOOKUP(N301,CMRCLP,4))</f>
        <v>0</v>
      </c>
      <c r="BK301" s="154">
        <f>IF(ISNA(VLOOKUP(O301,CMRCLP,4,FALSE)),0,VLOOKUP(O301,CMRCLP,4))</f>
        <v>0</v>
      </c>
      <c r="BL301" s="154">
        <f>IF(ISNA(VLOOKUP(L301,DANGERCLP,2,FALSE)),1,VLOOKUP(L301,DANGERCLP,2,FALSE))</f>
        <v>1</v>
      </c>
      <c r="BM301" s="154">
        <f>IF(ISNA(VLOOKUP(M301,DANGERCLP,2,FALSE)),1,VLOOKUP(M301,DANGERCLP,2,FALSE))</f>
        <v>1</v>
      </c>
      <c r="BN301" s="154">
        <f>IF(ISNA(VLOOKUP(N301,DANGERCLP,2,FALSE)),1,VLOOKUP(N301,DANGERCLP,2,FALSE))</f>
        <v>1</v>
      </c>
      <c r="BO301" s="154">
        <f>IF(ISNA(VLOOKUP(O301,DANGERCLP,2,FALSE)),1,VLOOKUP(O301,DANGERCLP,2,FALSE))</f>
        <v>1</v>
      </c>
      <c r="BP301" s="154">
        <f>IF(ISNA(VLOOKUP(P301,VLEPON,2)),1,VLOOKUP(P301,VLEPON,2))</f>
        <v>1</v>
      </c>
      <c r="BQ301" s="155">
        <f>T301/MAXA($T$8:$T$463)</f>
        <v>0</v>
      </c>
      <c r="BR301" s="156">
        <f t="shared" ref="BR301:BR364" si="178">BT301*10+BV301</f>
        <v>11</v>
      </c>
      <c r="BS301" s="156">
        <f t="shared" ref="BS301:BS364" si="179">BW301*10+BU301</f>
        <v>11</v>
      </c>
      <c r="BT301" s="157">
        <f t="shared" ref="BT301:BT364" si="180">IF(BQ301&gt;0.33,5,(IF(BQ301&gt;0.12,4,IF(BQ301&gt;0.05,3,IF(BQ301&gt;0.01001,2,1)))))</f>
        <v>1</v>
      </c>
      <c r="BU301" s="255">
        <f t="shared" si="161"/>
        <v>1</v>
      </c>
      <c r="BV301" s="252">
        <f>IF(ISNA(VLOOKUP((CONCATENATE(U301,V301)),Fréquencess,3,FALSE)),0,VLOOKUP((CONCATENATE(U301,V301)),Fréquencess,3,FALSE))</f>
        <v>1</v>
      </c>
      <c r="BW301" s="247">
        <f t="shared" ref="BW301:BW364" si="181">IF(ISNA(VLOOKUP(BR301,Exposition,2,FALSE)),0,VLOOKUP(BR301,Exposition,2,FALSE))</f>
        <v>1</v>
      </c>
      <c r="BX301" s="247">
        <f t="shared" si="167"/>
        <v>1</v>
      </c>
      <c r="BY301" s="247">
        <f>IF(ISNA(VLOOKUP(Q301,score_volatilité,2,FALSE)),0,VLOOKUP(Q301,score_volatilité,2,FALSE))</f>
        <v>1</v>
      </c>
      <c r="BZ301" s="247">
        <f>IF(ISNA(VLOOKUP(X301,score_procédé,2,FALSE)),0,VLOOKUP(X301,score_procédé,2,FALSE))</f>
        <v>0.5</v>
      </c>
      <c r="CA301" s="247">
        <f>IF(ISNA(VLOOKUP(Y301,score_protection,2,FALSE)),0,VLOOKUP(Y301,score_protection,2,FALSE))</f>
        <v>1</v>
      </c>
      <c r="CB301" s="252">
        <f t="shared" si="168"/>
        <v>0.5</v>
      </c>
      <c r="CC301" s="154">
        <f>IF(ISNA(VLOOKUP(L301,DANGERARRETE,10,FALSE)),0,VLOOKUP(L301,DANGERARRETE,10,FALSE))</f>
        <v>0</v>
      </c>
      <c r="CD301" s="154">
        <f>IF(ISNA(VLOOKUP(M301,DANGERARRETE,10,FALSE)),0,VLOOKUP(M301,DANGERARRETE,10,FALSE))</f>
        <v>0</v>
      </c>
      <c r="CE301" s="154">
        <f>IF(ISNA(VLOOKUP(N301,DANGERARRETE,10,FALSE)),0,VLOOKUP(N301,DANGERARRETE,10,FALSE))</f>
        <v>0</v>
      </c>
      <c r="CF301" s="154">
        <f>IF(ISNA(VLOOKUP(O301,DANGERARRETE,10,FALSE)),0,VLOOKUP(O301,DANGERARRETE,10,FALSE))</f>
        <v>0</v>
      </c>
      <c r="CG301" s="154">
        <f t="shared" si="169"/>
        <v>0</v>
      </c>
      <c r="CH301" s="296" t="str">
        <f t="shared" si="172"/>
        <v>NON</v>
      </c>
    </row>
    <row r="302" spans="1:86" s="108" customFormat="1" ht="26.5" customHeight="1" x14ac:dyDescent="0.25">
      <c r="A302" s="77">
        <v>116</v>
      </c>
      <c r="B302" s="105"/>
      <c r="C302" s="105"/>
      <c r="D302" s="106"/>
      <c r="E302" s="106"/>
      <c r="F302" s="107"/>
      <c r="G302" s="114" t="s">
        <v>76</v>
      </c>
      <c r="H302" s="114" t="s">
        <v>76</v>
      </c>
      <c r="I302" s="114" t="s">
        <v>76</v>
      </c>
      <c r="J302" s="114" t="s">
        <v>76</v>
      </c>
      <c r="K302" s="114" t="s">
        <v>9</v>
      </c>
      <c r="L302" s="108" t="s">
        <v>8</v>
      </c>
      <c r="M302" s="108" t="s">
        <v>8</v>
      </c>
      <c r="N302" s="108" t="s">
        <v>8</v>
      </c>
      <c r="O302" s="108" t="s">
        <v>8</v>
      </c>
      <c r="P302" s="225" t="s">
        <v>76</v>
      </c>
      <c r="Q302" s="244" t="s">
        <v>34</v>
      </c>
      <c r="R302" s="259" t="s">
        <v>299</v>
      </c>
      <c r="S302" s="265" t="s">
        <v>300</v>
      </c>
      <c r="T302" s="217">
        <v>0</v>
      </c>
      <c r="U302" s="149" t="s">
        <v>58</v>
      </c>
      <c r="V302" s="149" t="s">
        <v>256</v>
      </c>
      <c r="W302" s="150" t="str">
        <f t="shared" si="177"/>
        <v>&lt; 30 mn</v>
      </c>
      <c r="X302" s="151" t="s">
        <v>31</v>
      </c>
      <c r="Y302" s="229" t="s">
        <v>108</v>
      </c>
      <c r="Z302" s="152">
        <f t="shared" si="149"/>
        <v>0</v>
      </c>
      <c r="AA302" s="152">
        <f t="shared" si="150"/>
        <v>0</v>
      </c>
      <c r="AB302" s="152">
        <f t="shared" si="151"/>
        <v>0</v>
      </c>
      <c r="AC302" s="152">
        <f t="shared" si="152"/>
        <v>0</v>
      </c>
      <c r="AD302" s="152">
        <f t="shared" si="153"/>
        <v>0</v>
      </c>
      <c r="AE302" s="152">
        <f t="shared" si="154"/>
        <v>0</v>
      </c>
      <c r="AF302" s="152">
        <f t="shared" si="155"/>
        <v>0</v>
      </c>
      <c r="AG302" s="152">
        <f t="shared" si="156"/>
        <v>0</v>
      </c>
      <c r="AH302" s="152">
        <f t="shared" si="157"/>
        <v>0</v>
      </c>
      <c r="AI302" s="152">
        <f t="shared" si="158"/>
        <v>0</v>
      </c>
      <c r="AJ302" s="152">
        <f t="shared" si="159"/>
        <v>0</v>
      </c>
      <c r="AK302" s="152">
        <f t="shared" si="160"/>
        <v>0</v>
      </c>
      <c r="AL302" s="263">
        <f t="shared" si="175"/>
        <v>0</v>
      </c>
      <c r="AM302" s="263">
        <f t="shared" si="173"/>
        <v>0</v>
      </c>
      <c r="AN302" s="263">
        <f t="shared" si="176"/>
        <v>0</v>
      </c>
      <c r="AO302" s="251">
        <f t="shared" si="174"/>
        <v>0</v>
      </c>
      <c r="AP302" s="153">
        <f t="shared" si="162"/>
        <v>0</v>
      </c>
      <c r="AQ302" s="153" t="str">
        <f t="shared" si="163"/>
        <v>0</v>
      </c>
      <c r="AR302" s="153" t="str">
        <f t="shared" si="170"/>
        <v>0</v>
      </c>
      <c r="AS302" s="153" t="str">
        <f t="shared" si="171"/>
        <v>0</v>
      </c>
      <c r="AT302" s="247">
        <f t="shared" si="164"/>
        <v>1</v>
      </c>
      <c r="AU302" s="247" t="str">
        <f t="shared" si="165"/>
        <v>Faible</v>
      </c>
      <c r="AV302" s="346" t="str">
        <f t="shared" si="166"/>
        <v>NON</v>
      </c>
      <c r="AW302" s="234" t="str">
        <f>IF(CB302&lt;100,"RISQUE MINIME","RISQUE NON FAIBLE")</f>
        <v>RISQUE MINIME</v>
      </c>
      <c r="AX302" s="231" t="str">
        <f>IF(AO302=0,"NON","OUI")</f>
        <v>NON</v>
      </c>
      <c r="AY302" s="351"/>
      <c r="AZ302" s="352" t="s">
        <v>310</v>
      </c>
      <c r="BA302" s="237" t="str">
        <f>IF(AP302=0,"NON","OUI")</f>
        <v>NON</v>
      </c>
      <c r="BB302" s="351"/>
      <c r="BC302" s="351"/>
      <c r="BD302" s="352" t="s">
        <v>310</v>
      </c>
      <c r="BE302" s="237" t="str">
        <f>IF((AQ302+AR302)=3,"YEUX / INGESTION",IF(AQ302="2","YEUX",IF(AR302="1","INGESTION","NON")))</f>
        <v>NON</v>
      </c>
      <c r="BF302" s="351"/>
      <c r="BG302" s="354" t="s">
        <v>310</v>
      </c>
      <c r="BH302" s="154">
        <f>IF(ISNA(VLOOKUP(L302,CMRCLP,4,FALSE)),0,VLOOKUP(L302,CMRCLP,4))</f>
        <v>0</v>
      </c>
      <c r="BI302" s="154">
        <f>IF(ISNA(VLOOKUP(M302,CMRCLP,4,FALSE)),0,VLOOKUP(M302,CMRCLP,4))</f>
        <v>0</v>
      </c>
      <c r="BJ302" s="154">
        <f>IF(ISNA(VLOOKUP(N302,CMRCLP,4,FALSE)),0,VLOOKUP(N302,CMRCLP,4))</f>
        <v>0</v>
      </c>
      <c r="BK302" s="154">
        <f>IF(ISNA(VLOOKUP(O302,CMRCLP,4,FALSE)),0,VLOOKUP(O302,CMRCLP,4))</f>
        <v>0</v>
      </c>
      <c r="BL302" s="154">
        <f>IF(ISNA(VLOOKUP(L302,DANGERCLP,2,FALSE)),1,VLOOKUP(L302,DANGERCLP,2,FALSE))</f>
        <v>1</v>
      </c>
      <c r="BM302" s="154">
        <f>IF(ISNA(VLOOKUP(M302,DANGERCLP,2,FALSE)),1,VLOOKUP(M302,DANGERCLP,2,FALSE))</f>
        <v>1</v>
      </c>
      <c r="BN302" s="154">
        <f>IF(ISNA(VLOOKUP(N302,DANGERCLP,2,FALSE)),1,VLOOKUP(N302,DANGERCLP,2,FALSE))</f>
        <v>1</v>
      </c>
      <c r="BO302" s="154">
        <f>IF(ISNA(VLOOKUP(O302,DANGERCLP,2,FALSE)),1,VLOOKUP(O302,DANGERCLP,2,FALSE))</f>
        <v>1</v>
      </c>
      <c r="BP302" s="154">
        <f>IF(ISNA(VLOOKUP(P302,VLEPON,2)),1,VLOOKUP(P302,VLEPON,2))</f>
        <v>1</v>
      </c>
      <c r="BQ302" s="155">
        <f>T302/MAXA($T$8:$T$463)</f>
        <v>0</v>
      </c>
      <c r="BR302" s="156">
        <f t="shared" si="178"/>
        <v>11</v>
      </c>
      <c r="BS302" s="156">
        <f t="shared" si="179"/>
        <v>11</v>
      </c>
      <c r="BT302" s="157">
        <f t="shared" si="180"/>
        <v>1</v>
      </c>
      <c r="BU302" s="255">
        <f t="shared" si="161"/>
        <v>1</v>
      </c>
      <c r="BV302" s="252">
        <f>IF(ISNA(VLOOKUP((CONCATENATE(U302,V302)),Fréquencess,3,FALSE)),0,VLOOKUP((CONCATENATE(U302,V302)),Fréquencess,3,FALSE))</f>
        <v>1</v>
      </c>
      <c r="BW302" s="247">
        <f t="shared" si="181"/>
        <v>1</v>
      </c>
      <c r="BX302" s="247">
        <f t="shared" si="167"/>
        <v>1</v>
      </c>
      <c r="BY302" s="247">
        <f>IF(ISNA(VLOOKUP(Q302,score_volatilité,2,FALSE)),0,VLOOKUP(Q302,score_volatilité,2,FALSE))</f>
        <v>1</v>
      </c>
      <c r="BZ302" s="247">
        <f>IF(ISNA(VLOOKUP(X302,score_procédé,2,FALSE)),0,VLOOKUP(X302,score_procédé,2,FALSE))</f>
        <v>0.5</v>
      </c>
      <c r="CA302" s="247">
        <f>IF(ISNA(VLOOKUP(Y302,score_protection,2,FALSE)),0,VLOOKUP(Y302,score_protection,2,FALSE))</f>
        <v>1</v>
      </c>
      <c r="CB302" s="252">
        <f t="shared" si="168"/>
        <v>0.5</v>
      </c>
      <c r="CC302" s="154">
        <f>IF(ISNA(VLOOKUP(L302,DANGERARRETE,10,FALSE)),0,VLOOKUP(L302,DANGERARRETE,10,FALSE))</f>
        <v>0</v>
      </c>
      <c r="CD302" s="154">
        <f>IF(ISNA(VLOOKUP(M302,DANGERARRETE,10,FALSE)),0,VLOOKUP(M302,DANGERARRETE,10,FALSE))</f>
        <v>0</v>
      </c>
      <c r="CE302" s="154">
        <f>IF(ISNA(VLOOKUP(N302,DANGERARRETE,10,FALSE)),0,VLOOKUP(N302,DANGERARRETE,10,FALSE))</f>
        <v>0</v>
      </c>
      <c r="CF302" s="154">
        <f>IF(ISNA(VLOOKUP(O302,DANGERARRETE,10,FALSE)),0,VLOOKUP(O302,DANGERARRETE,10,FALSE))</f>
        <v>0</v>
      </c>
      <c r="CG302" s="154">
        <f t="shared" si="169"/>
        <v>0</v>
      </c>
      <c r="CH302" s="296" t="str">
        <f t="shared" si="172"/>
        <v>NON</v>
      </c>
    </row>
    <row r="303" spans="1:86" s="108" customFormat="1" ht="26.5" customHeight="1" x14ac:dyDescent="0.25">
      <c r="A303" s="77">
        <v>116</v>
      </c>
      <c r="B303" s="105"/>
      <c r="C303" s="105"/>
      <c r="D303" s="106"/>
      <c r="E303" s="106"/>
      <c r="F303" s="107"/>
      <c r="G303" s="114" t="s">
        <v>76</v>
      </c>
      <c r="H303" s="114" t="s">
        <v>76</v>
      </c>
      <c r="I303" s="114" t="s">
        <v>76</v>
      </c>
      <c r="J303" s="114" t="s">
        <v>76</v>
      </c>
      <c r="K303" s="114" t="s">
        <v>9</v>
      </c>
      <c r="L303" s="108" t="s">
        <v>8</v>
      </c>
      <c r="M303" s="108" t="s">
        <v>8</v>
      </c>
      <c r="N303" s="108" t="s">
        <v>8</v>
      </c>
      <c r="O303" s="108" t="s">
        <v>8</v>
      </c>
      <c r="P303" s="225" t="s">
        <v>76</v>
      </c>
      <c r="Q303" s="244" t="s">
        <v>34</v>
      </c>
      <c r="R303" s="259" t="s">
        <v>299</v>
      </c>
      <c r="S303" s="265" t="s">
        <v>300</v>
      </c>
      <c r="T303" s="217">
        <v>0</v>
      </c>
      <c r="U303" s="149" t="s">
        <v>58</v>
      </c>
      <c r="V303" s="149" t="s">
        <v>256</v>
      </c>
      <c r="W303" s="150" t="str">
        <f t="shared" si="177"/>
        <v>&lt; 30 mn</v>
      </c>
      <c r="X303" s="151" t="s">
        <v>31</v>
      </c>
      <c r="Y303" s="229" t="s">
        <v>108</v>
      </c>
      <c r="Z303" s="152">
        <f t="shared" si="149"/>
        <v>0</v>
      </c>
      <c r="AA303" s="152">
        <f t="shared" si="150"/>
        <v>0</v>
      </c>
      <c r="AB303" s="152">
        <f t="shared" si="151"/>
        <v>0</v>
      </c>
      <c r="AC303" s="152">
        <f t="shared" si="152"/>
        <v>0</v>
      </c>
      <c r="AD303" s="152">
        <f t="shared" si="153"/>
        <v>0</v>
      </c>
      <c r="AE303" s="152">
        <f t="shared" si="154"/>
        <v>0</v>
      </c>
      <c r="AF303" s="152">
        <f t="shared" si="155"/>
        <v>0</v>
      </c>
      <c r="AG303" s="152">
        <f t="shared" si="156"/>
        <v>0</v>
      </c>
      <c r="AH303" s="152">
        <f t="shared" si="157"/>
        <v>0</v>
      </c>
      <c r="AI303" s="152">
        <f t="shared" si="158"/>
        <v>0</v>
      </c>
      <c r="AJ303" s="152">
        <f t="shared" si="159"/>
        <v>0</v>
      </c>
      <c r="AK303" s="152">
        <f t="shared" si="160"/>
        <v>0</v>
      </c>
      <c r="AL303" s="263">
        <f t="shared" si="175"/>
        <v>0</v>
      </c>
      <c r="AM303" s="263">
        <f t="shared" si="173"/>
        <v>0</v>
      </c>
      <c r="AN303" s="263">
        <f t="shared" si="176"/>
        <v>0</v>
      </c>
      <c r="AO303" s="251">
        <f t="shared" si="174"/>
        <v>0</v>
      </c>
      <c r="AP303" s="153">
        <f t="shared" si="162"/>
        <v>0</v>
      </c>
      <c r="AQ303" s="153" t="str">
        <f t="shared" si="163"/>
        <v>0</v>
      </c>
      <c r="AR303" s="153" t="str">
        <f t="shared" si="170"/>
        <v>0</v>
      </c>
      <c r="AS303" s="153" t="str">
        <f t="shared" si="171"/>
        <v>0</v>
      </c>
      <c r="AT303" s="247">
        <f t="shared" si="164"/>
        <v>1</v>
      </c>
      <c r="AU303" s="247" t="str">
        <f t="shared" si="165"/>
        <v>Faible</v>
      </c>
      <c r="AV303" s="346" t="str">
        <f t="shared" si="166"/>
        <v>NON</v>
      </c>
      <c r="AW303" s="234" t="str">
        <f>IF(CB303&lt;100,"RISQUE MINIME","RISQUE NON FAIBLE")</f>
        <v>RISQUE MINIME</v>
      </c>
      <c r="AX303" s="231" t="str">
        <f>IF(AO303=0,"NON","OUI")</f>
        <v>NON</v>
      </c>
      <c r="AY303" s="351"/>
      <c r="AZ303" s="352" t="s">
        <v>310</v>
      </c>
      <c r="BA303" s="237" t="str">
        <f>IF(AP303=0,"NON","OUI")</f>
        <v>NON</v>
      </c>
      <c r="BB303" s="351"/>
      <c r="BC303" s="351"/>
      <c r="BD303" s="352" t="s">
        <v>310</v>
      </c>
      <c r="BE303" s="237" t="str">
        <f>IF((AQ303+AR303)=3,"YEUX / INGESTION",IF(AQ303="2","YEUX",IF(AR303="1","INGESTION","NON")))</f>
        <v>NON</v>
      </c>
      <c r="BF303" s="351"/>
      <c r="BG303" s="354" t="s">
        <v>310</v>
      </c>
      <c r="BH303" s="154">
        <f>IF(ISNA(VLOOKUP(L303,CMRCLP,4,FALSE)),0,VLOOKUP(L303,CMRCLP,4))</f>
        <v>0</v>
      </c>
      <c r="BI303" s="154">
        <f>IF(ISNA(VLOOKUP(M303,CMRCLP,4,FALSE)),0,VLOOKUP(M303,CMRCLP,4))</f>
        <v>0</v>
      </c>
      <c r="BJ303" s="154">
        <f>IF(ISNA(VLOOKUP(N303,CMRCLP,4,FALSE)),0,VLOOKUP(N303,CMRCLP,4))</f>
        <v>0</v>
      </c>
      <c r="BK303" s="154">
        <f>IF(ISNA(VLOOKUP(O303,CMRCLP,4,FALSE)),0,VLOOKUP(O303,CMRCLP,4))</f>
        <v>0</v>
      </c>
      <c r="BL303" s="154">
        <f>IF(ISNA(VLOOKUP(L303,DANGERCLP,2,FALSE)),1,VLOOKUP(L303,DANGERCLP,2,FALSE))</f>
        <v>1</v>
      </c>
      <c r="BM303" s="154">
        <f>IF(ISNA(VLOOKUP(M303,DANGERCLP,2,FALSE)),1,VLOOKUP(M303,DANGERCLP,2,FALSE))</f>
        <v>1</v>
      </c>
      <c r="BN303" s="154">
        <f>IF(ISNA(VLOOKUP(N303,DANGERCLP,2,FALSE)),1,VLOOKUP(N303,DANGERCLP,2,FALSE))</f>
        <v>1</v>
      </c>
      <c r="BO303" s="154">
        <f>IF(ISNA(VLOOKUP(O303,DANGERCLP,2,FALSE)),1,VLOOKUP(O303,DANGERCLP,2,FALSE))</f>
        <v>1</v>
      </c>
      <c r="BP303" s="154">
        <f>IF(ISNA(VLOOKUP(P303,VLEPON,2)),1,VLOOKUP(P303,VLEPON,2))</f>
        <v>1</v>
      </c>
      <c r="BQ303" s="155">
        <f>T303/MAXA($T$8:$T$463)</f>
        <v>0</v>
      </c>
      <c r="BR303" s="156">
        <f t="shared" si="178"/>
        <v>11</v>
      </c>
      <c r="BS303" s="156">
        <f t="shared" si="179"/>
        <v>11</v>
      </c>
      <c r="BT303" s="157">
        <f t="shared" si="180"/>
        <v>1</v>
      </c>
      <c r="BU303" s="255">
        <f t="shared" si="161"/>
        <v>1</v>
      </c>
      <c r="BV303" s="252">
        <f>IF(ISNA(VLOOKUP((CONCATENATE(U303,V303)),Fréquencess,3,FALSE)),0,VLOOKUP((CONCATENATE(U303,V303)),Fréquencess,3,FALSE))</f>
        <v>1</v>
      </c>
      <c r="BW303" s="247">
        <f t="shared" si="181"/>
        <v>1</v>
      </c>
      <c r="BX303" s="247">
        <f t="shared" si="167"/>
        <v>1</v>
      </c>
      <c r="BY303" s="247">
        <f>IF(ISNA(VLOOKUP(Q303,score_volatilité,2,FALSE)),0,VLOOKUP(Q303,score_volatilité,2,FALSE))</f>
        <v>1</v>
      </c>
      <c r="BZ303" s="247">
        <f>IF(ISNA(VLOOKUP(X303,score_procédé,2,FALSE)),0,VLOOKUP(X303,score_procédé,2,FALSE))</f>
        <v>0.5</v>
      </c>
      <c r="CA303" s="247">
        <f>IF(ISNA(VLOOKUP(Y303,score_protection,2,FALSE)),0,VLOOKUP(Y303,score_protection,2,FALSE))</f>
        <v>1</v>
      </c>
      <c r="CB303" s="252">
        <f t="shared" si="168"/>
        <v>0.5</v>
      </c>
      <c r="CC303" s="154">
        <f>IF(ISNA(VLOOKUP(L303,DANGERARRETE,10,FALSE)),0,VLOOKUP(L303,DANGERARRETE,10,FALSE))</f>
        <v>0</v>
      </c>
      <c r="CD303" s="154">
        <f>IF(ISNA(VLOOKUP(M303,DANGERARRETE,10,FALSE)),0,VLOOKUP(M303,DANGERARRETE,10,FALSE))</f>
        <v>0</v>
      </c>
      <c r="CE303" s="154">
        <f>IF(ISNA(VLOOKUP(N303,DANGERARRETE,10,FALSE)),0,VLOOKUP(N303,DANGERARRETE,10,FALSE))</f>
        <v>0</v>
      </c>
      <c r="CF303" s="154">
        <f>IF(ISNA(VLOOKUP(O303,DANGERARRETE,10,FALSE)),0,VLOOKUP(O303,DANGERARRETE,10,FALSE))</f>
        <v>0</v>
      </c>
      <c r="CG303" s="154">
        <f t="shared" si="169"/>
        <v>0</v>
      </c>
      <c r="CH303" s="296" t="str">
        <f t="shared" si="172"/>
        <v>NON</v>
      </c>
    </row>
    <row r="304" spans="1:86" s="108" customFormat="1" ht="26.5" customHeight="1" x14ac:dyDescent="0.25">
      <c r="A304" s="77">
        <v>116</v>
      </c>
      <c r="B304" s="105"/>
      <c r="C304" s="105"/>
      <c r="D304" s="106"/>
      <c r="E304" s="106"/>
      <c r="F304" s="107"/>
      <c r="G304" s="114" t="s">
        <v>76</v>
      </c>
      <c r="H304" s="114" t="s">
        <v>76</v>
      </c>
      <c r="I304" s="114" t="s">
        <v>76</v>
      </c>
      <c r="J304" s="114" t="s">
        <v>76</v>
      </c>
      <c r="K304" s="114" t="s">
        <v>9</v>
      </c>
      <c r="L304" s="108" t="s">
        <v>8</v>
      </c>
      <c r="M304" s="108" t="s">
        <v>8</v>
      </c>
      <c r="N304" s="108" t="s">
        <v>8</v>
      </c>
      <c r="O304" s="108" t="s">
        <v>8</v>
      </c>
      <c r="P304" s="225" t="s">
        <v>76</v>
      </c>
      <c r="Q304" s="244" t="s">
        <v>34</v>
      </c>
      <c r="R304" s="259" t="s">
        <v>299</v>
      </c>
      <c r="S304" s="265" t="s">
        <v>300</v>
      </c>
      <c r="T304" s="217">
        <v>0</v>
      </c>
      <c r="U304" s="149" t="s">
        <v>58</v>
      </c>
      <c r="V304" s="149" t="s">
        <v>256</v>
      </c>
      <c r="W304" s="150" t="str">
        <f t="shared" si="177"/>
        <v>&lt; 30 mn</v>
      </c>
      <c r="X304" s="151" t="s">
        <v>31</v>
      </c>
      <c r="Y304" s="229" t="s">
        <v>108</v>
      </c>
      <c r="Z304" s="152">
        <f t="shared" si="149"/>
        <v>0</v>
      </c>
      <c r="AA304" s="152">
        <f t="shared" si="150"/>
        <v>0</v>
      </c>
      <c r="AB304" s="152">
        <f t="shared" si="151"/>
        <v>0</v>
      </c>
      <c r="AC304" s="152">
        <f t="shared" si="152"/>
        <v>0</v>
      </c>
      <c r="AD304" s="152">
        <f t="shared" si="153"/>
        <v>0</v>
      </c>
      <c r="AE304" s="152">
        <f t="shared" si="154"/>
        <v>0</v>
      </c>
      <c r="AF304" s="152">
        <f t="shared" si="155"/>
        <v>0</v>
      </c>
      <c r="AG304" s="152">
        <f t="shared" si="156"/>
        <v>0</v>
      </c>
      <c r="AH304" s="152">
        <f t="shared" si="157"/>
        <v>0</v>
      </c>
      <c r="AI304" s="152">
        <f t="shared" si="158"/>
        <v>0</v>
      </c>
      <c r="AJ304" s="152">
        <f t="shared" si="159"/>
        <v>0</v>
      </c>
      <c r="AK304" s="152">
        <f t="shared" si="160"/>
        <v>0</v>
      </c>
      <c r="AL304" s="263">
        <f t="shared" si="175"/>
        <v>0</v>
      </c>
      <c r="AM304" s="263">
        <f t="shared" si="173"/>
        <v>0</v>
      </c>
      <c r="AN304" s="263">
        <f t="shared" si="176"/>
        <v>0</v>
      </c>
      <c r="AO304" s="251">
        <f t="shared" si="174"/>
        <v>0</v>
      </c>
      <c r="AP304" s="153">
        <f t="shared" si="162"/>
        <v>0</v>
      </c>
      <c r="AQ304" s="153" t="str">
        <f t="shared" si="163"/>
        <v>0</v>
      </c>
      <c r="AR304" s="153" t="str">
        <f t="shared" si="170"/>
        <v>0</v>
      </c>
      <c r="AS304" s="153" t="str">
        <f t="shared" si="171"/>
        <v>0</v>
      </c>
      <c r="AT304" s="247">
        <f t="shared" si="164"/>
        <v>1</v>
      </c>
      <c r="AU304" s="247" t="str">
        <f t="shared" si="165"/>
        <v>Faible</v>
      </c>
      <c r="AV304" s="346" t="str">
        <f t="shared" si="166"/>
        <v>NON</v>
      </c>
      <c r="AW304" s="234" t="str">
        <f>IF(CB304&lt;100,"RISQUE MINIME","RISQUE NON FAIBLE")</f>
        <v>RISQUE MINIME</v>
      </c>
      <c r="AX304" s="231" t="str">
        <f>IF(AO304=0,"NON","OUI")</f>
        <v>NON</v>
      </c>
      <c r="AY304" s="351"/>
      <c r="AZ304" s="352" t="s">
        <v>310</v>
      </c>
      <c r="BA304" s="237" t="str">
        <f>IF(AP304=0,"NON","OUI")</f>
        <v>NON</v>
      </c>
      <c r="BB304" s="351"/>
      <c r="BC304" s="351"/>
      <c r="BD304" s="352" t="s">
        <v>310</v>
      </c>
      <c r="BE304" s="237" t="str">
        <f>IF((AQ304+AR304)=3,"YEUX / INGESTION",IF(AQ304="2","YEUX",IF(AR304="1","INGESTION","NON")))</f>
        <v>NON</v>
      </c>
      <c r="BF304" s="351"/>
      <c r="BG304" s="354" t="s">
        <v>310</v>
      </c>
      <c r="BH304" s="154">
        <f>IF(ISNA(VLOOKUP(L304,CMRCLP,4,FALSE)),0,VLOOKUP(L304,CMRCLP,4))</f>
        <v>0</v>
      </c>
      <c r="BI304" s="154">
        <f>IF(ISNA(VLOOKUP(M304,CMRCLP,4,FALSE)),0,VLOOKUP(M304,CMRCLP,4))</f>
        <v>0</v>
      </c>
      <c r="BJ304" s="154">
        <f>IF(ISNA(VLOOKUP(N304,CMRCLP,4,FALSE)),0,VLOOKUP(N304,CMRCLP,4))</f>
        <v>0</v>
      </c>
      <c r="BK304" s="154">
        <f>IF(ISNA(VLOOKUP(O304,CMRCLP,4,FALSE)),0,VLOOKUP(O304,CMRCLP,4))</f>
        <v>0</v>
      </c>
      <c r="BL304" s="154">
        <f>IF(ISNA(VLOOKUP(L304,DANGERCLP,2,FALSE)),1,VLOOKUP(L304,DANGERCLP,2,FALSE))</f>
        <v>1</v>
      </c>
      <c r="BM304" s="154">
        <f>IF(ISNA(VLOOKUP(M304,DANGERCLP,2,FALSE)),1,VLOOKUP(M304,DANGERCLP,2,FALSE))</f>
        <v>1</v>
      </c>
      <c r="BN304" s="154">
        <f>IF(ISNA(VLOOKUP(N304,DANGERCLP,2,FALSE)),1,VLOOKUP(N304,DANGERCLP,2,FALSE))</f>
        <v>1</v>
      </c>
      <c r="BO304" s="154">
        <f>IF(ISNA(VLOOKUP(O304,DANGERCLP,2,FALSE)),1,VLOOKUP(O304,DANGERCLP,2,FALSE))</f>
        <v>1</v>
      </c>
      <c r="BP304" s="154">
        <f>IF(ISNA(VLOOKUP(P304,VLEPON,2)),1,VLOOKUP(P304,VLEPON,2))</f>
        <v>1</v>
      </c>
      <c r="BQ304" s="155">
        <f>T304/MAXA($T$8:$T$463)</f>
        <v>0</v>
      </c>
      <c r="BR304" s="156">
        <f t="shared" si="178"/>
        <v>11</v>
      </c>
      <c r="BS304" s="156">
        <f t="shared" si="179"/>
        <v>11</v>
      </c>
      <c r="BT304" s="157">
        <f t="shared" si="180"/>
        <v>1</v>
      </c>
      <c r="BU304" s="255">
        <f t="shared" si="161"/>
        <v>1</v>
      </c>
      <c r="BV304" s="252">
        <f>IF(ISNA(VLOOKUP((CONCATENATE(U304,V304)),Fréquencess,3,FALSE)),0,VLOOKUP((CONCATENATE(U304,V304)),Fréquencess,3,FALSE))</f>
        <v>1</v>
      </c>
      <c r="BW304" s="247">
        <f t="shared" si="181"/>
        <v>1</v>
      </c>
      <c r="BX304" s="247">
        <f t="shared" si="167"/>
        <v>1</v>
      </c>
      <c r="BY304" s="247">
        <f>IF(ISNA(VLOOKUP(Q304,score_volatilité,2,FALSE)),0,VLOOKUP(Q304,score_volatilité,2,FALSE))</f>
        <v>1</v>
      </c>
      <c r="BZ304" s="247">
        <f>IF(ISNA(VLOOKUP(X304,score_procédé,2,FALSE)),0,VLOOKUP(X304,score_procédé,2,FALSE))</f>
        <v>0.5</v>
      </c>
      <c r="CA304" s="247">
        <f>IF(ISNA(VLOOKUP(Y304,score_protection,2,FALSE)),0,VLOOKUP(Y304,score_protection,2,FALSE))</f>
        <v>1</v>
      </c>
      <c r="CB304" s="252">
        <f t="shared" si="168"/>
        <v>0.5</v>
      </c>
      <c r="CC304" s="154">
        <f>IF(ISNA(VLOOKUP(L304,DANGERARRETE,10,FALSE)),0,VLOOKUP(L304,DANGERARRETE,10,FALSE))</f>
        <v>0</v>
      </c>
      <c r="CD304" s="154">
        <f>IF(ISNA(VLOOKUP(M304,DANGERARRETE,10,FALSE)),0,VLOOKUP(M304,DANGERARRETE,10,FALSE))</f>
        <v>0</v>
      </c>
      <c r="CE304" s="154">
        <f>IF(ISNA(VLOOKUP(N304,DANGERARRETE,10,FALSE)),0,VLOOKUP(N304,DANGERARRETE,10,FALSE))</f>
        <v>0</v>
      </c>
      <c r="CF304" s="154">
        <f>IF(ISNA(VLOOKUP(O304,DANGERARRETE,10,FALSE)),0,VLOOKUP(O304,DANGERARRETE,10,FALSE))</f>
        <v>0</v>
      </c>
      <c r="CG304" s="154">
        <f t="shared" si="169"/>
        <v>0</v>
      </c>
      <c r="CH304" s="296" t="str">
        <f t="shared" si="172"/>
        <v>NON</v>
      </c>
    </row>
    <row r="305" spans="1:86" s="108" customFormat="1" ht="26.5" customHeight="1" x14ac:dyDescent="0.25">
      <c r="A305" s="77">
        <v>116</v>
      </c>
      <c r="B305" s="105"/>
      <c r="C305" s="105"/>
      <c r="D305" s="106"/>
      <c r="E305" s="106"/>
      <c r="F305" s="107"/>
      <c r="G305" s="114" t="s">
        <v>76</v>
      </c>
      <c r="H305" s="114" t="s">
        <v>76</v>
      </c>
      <c r="I305" s="114" t="s">
        <v>76</v>
      </c>
      <c r="J305" s="114" t="s">
        <v>76</v>
      </c>
      <c r="K305" s="114" t="s">
        <v>9</v>
      </c>
      <c r="L305" s="108" t="s">
        <v>8</v>
      </c>
      <c r="M305" s="108" t="s">
        <v>8</v>
      </c>
      <c r="N305" s="108" t="s">
        <v>8</v>
      </c>
      <c r="O305" s="108" t="s">
        <v>8</v>
      </c>
      <c r="P305" s="225" t="s">
        <v>76</v>
      </c>
      <c r="Q305" s="244" t="s">
        <v>34</v>
      </c>
      <c r="R305" s="259" t="s">
        <v>299</v>
      </c>
      <c r="S305" s="265" t="s">
        <v>300</v>
      </c>
      <c r="T305" s="217">
        <v>0</v>
      </c>
      <c r="U305" s="149" t="s">
        <v>58</v>
      </c>
      <c r="V305" s="149" t="s">
        <v>256</v>
      </c>
      <c r="W305" s="150" t="str">
        <f t="shared" si="177"/>
        <v>&lt; 30 mn</v>
      </c>
      <c r="X305" s="151" t="s">
        <v>31</v>
      </c>
      <c r="Y305" s="229" t="s">
        <v>108</v>
      </c>
      <c r="Z305" s="152">
        <f t="shared" si="149"/>
        <v>0</v>
      </c>
      <c r="AA305" s="152">
        <f t="shared" si="150"/>
        <v>0</v>
      </c>
      <c r="AB305" s="152">
        <f t="shared" si="151"/>
        <v>0</v>
      </c>
      <c r="AC305" s="152">
        <f t="shared" si="152"/>
        <v>0</v>
      </c>
      <c r="AD305" s="152">
        <f t="shared" si="153"/>
        <v>0</v>
      </c>
      <c r="AE305" s="152">
        <f t="shared" si="154"/>
        <v>0</v>
      </c>
      <c r="AF305" s="152">
        <f t="shared" si="155"/>
        <v>0</v>
      </c>
      <c r="AG305" s="152">
        <f t="shared" si="156"/>
        <v>0</v>
      </c>
      <c r="AH305" s="152">
        <f t="shared" si="157"/>
        <v>0</v>
      </c>
      <c r="AI305" s="152">
        <f t="shared" si="158"/>
        <v>0</v>
      </c>
      <c r="AJ305" s="152">
        <f t="shared" si="159"/>
        <v>0</v>
      </c>
      <c r="AK305" s="152">
        <f t="shared" si="160"/>
        <v>0</v>
      </c>
      <c r="AL305" s="263">
        <f t="shared" si="175"/>
        <v>0</v>
      </c>
      <c r="AM305" s="263">
        <f t="shared" si="173"/>
        <v>0</v>
      </c>
      <c r="AN305" s="263">
        <f t="shared" si="176"/>
        <v>0</v>
      </c>
      <c r="AO305" s="251">
        <f t="shared" si="174"/>
        <v>0</v>
      </c>
      <c r="AP305" s="153">
        <f t="shared" si="162"/>
        <v>0</v>
      </c>
      <c r="AQ305" s="153" t="str">
        <f t="shared" si="163"/>
        <v>0</v>
      </c>
      <c r="AR305" s="153" t="str">
        <f t="shared" si="170"/>
        <v>0</v>
      </c>
      <c r="AS305" s="153" t="str">
        <f t="shared" si="171"/>
        <v>0</v>
      </c>
      <c r="AT305" s="247">
        <f t="shared" si="164"/>
        <v>1</v>
      </c>
      <c r="AU305" s="247" t="str">
        <f t="shared" si="165"/>
        <v>Faible</v>
      </c>
      <c r="AV305" s="346" t="str">
        <f t="shared" si="166"/>
        <v>NON</v>
      </c>
      <c r="AW305" s="234" t="str">
        <f>IF(CB305&lt;100,"RISQUE MINIME","RISQUE NON FAIBLE")</f>
        <v>RISQUE MINIME</v>
      </c>
      <c r="AX305" s="231" t="str">
        <f>IF(AO305=0,"NON","OUI")</f>
        <v>NON</v>
      </c>
      <c r="AY305" s="351"/>
      <c r="AZ305" s="352" t="s">
        <v>310</v>
      </c>
      <c r="BA305" s="237" t="str">
        <f>IF(AP305=0,"NON","OUI")</f>
        <v>NON</v>
      </c>
      <c r="BB305" s="351"/>
      <c r="BC305" s="351"/>
      <c r="BD305" s="352" t="s">
        <v>310</v>
      </c>
      <c r="BE305" s="237" t="str">
        <f>IF((AQ305+AR305)=3,"YEUX / INGESTION",IF(AQ305="2","YEUX",IF(AR305="1","INGESTION","NON")))</f>
        <v>NON</v>
      </c>
      <c r="BF305" s="351"/>
      <c r="BG305" s="354" t="s">
        <v>310</v>
      </c>
      <c r="BH305" s="154">
        <f>IF(ISNA(VLOOKUP(L305,CMRCLP,4,FALSE)),0,VLOOKUP(L305,CMRCLP,4))</f>
        <v>0</v>
      </c>
      <c r="BI305" s="154">
        <f>IF(ISNA(VLOOKUP(M305,CMRCLP,4,FALSE)),0,VLOOKUP(M305,CMRCLP,4))</f>
        <v>0</v>
      </c>
      <c r="BJ305" s="154">
        <f>IF(ISNA(VLOOKUP(N305,CMRCLP,4,FALSE)),0,VLOOKUP(N305,CMRCLP,4))</f>
        <v>0</v>
      </c>
      <c r="BK305" s="154">
        <f>IF(ISNA(VLOOKUP(O305,CMRCLP,4,FALSE)),0,VLOOKUP(O305,CMRCLP,4))</f>
        <v>0</v>
      </c>
      <c r="BL305" s="154">
        <f>IF(ISNA(VLOOKUP(L305,DANGERCLP,2,FALSE)),1,VLOOKUP(L305,DANGERCLP,2,FALSE))</f>
        <v>1</v>
      </c>
      <c r="BM305" s="154">
        <f>IF(ISNA(VLOOKUP(M305,DANGERCLP,2,FALSE)),1,VLOOKUP(M305,DANGERCLP,2,FALSE))</f>
        <v>1</v>
      </c>
      <c r="BN305" s="154">
        <f>IF(ISNA(VLOOKUP(N305,DANGERCLP,2,FALSE)),1,VLOOKUP(N305,DANGERCLP,2,FALSE))</f>
        <v>1</v>
      </c>
      <c r="BO305" s="154">
        <f>IF(ISNA(VLOOKUP(O305,DANGERCLP,2,FALSE)),1,VLOOKUP(O305,DANGERCLP,2,FALSE))</f>
        <v>1</v>
      </c>
      <c r="BP305" s="154">
        <f>IF(ISNA(VLOOKUP(P305,VLEPON,2)),1,VLOOKUP(P305,VLEPON,2))</f>
        <v>1</v>
      </c>
      <c r="BQ305" s="155">
        <f>T305/MAXA($T$8:$T$463)</f>
        <v>0</v>
      </c>
      <c r="BR305" s="156">
        <f t="shared" si="178"/>
        <v>11</v>
      </c>
      <c r="BS305" s="156">
        <f t="shared" si="179"/>
        <v>11</v>
      </c>
      <c r="BT305" s="157">
        <f t="shared" si="180"/>
        <v>1</v>
      </c>
      <c r="BU305" s="255">
        <f t="shared" si="161"/>
        <v>1</v>
      </c>
      <c r="BV305" s="252">
        <f>IF(ISNA(VLOOKUP((CONCATENATE(U305,V305)),Fréquencess,3,FALSE)),0,VLOOKUP((CONCATENATE(U305,V305)),Fréquencess,3,FALSE))</f>
        <v>1</v>
      </c>
      <c r="BW305" s="247">
        <f t="shared" si="181"/>
        <v>1</v>
      </c>
      <c r="BX305" s="247">
        <f t="shared" si="167"/>
        <v>1</v>
      </c>
      <c r="BY305" s="247">
        <f>IF(ISNA(VLOOKUP(Q305,score_volatilité,2,FALSE)),0,VLOOKUP(Q305,score_volatilité,2,FALSE))</f>
        <v>1</v>
      </c>
      <c r="BZ305" s="247">
        <f>IF(ISNA(VLOOKUP(X305,score_procédé,2,FALSE)),0,VLOOKUP(X305,score_procédé,2,FALSE))</f>
        <v>0.5</v>
      </c>
      <c r="CA305" s="247">
        <f>IF(ISNA(VLOOKUP(Y305,score_protection,2,FALSE)),0,VLOOKUP(Y305,score_protection,2,FALSE))</f>
        <v>1</v>
      </c>
      <c r="CB305" s="252">
        <f t="shared" si="168"/>
        <v>0.5</v>
      </c>
      <c r="CC305" s="154">
        <f>IF(ISNA(VLOOKUP(L305,DANGERARRETE,10,FALSE)),0,VLOOKUP(L305,DANGERARRETE,10,FALSE))</f>
        <v>0</v>
      </c>
      <c r="CD305" s="154">
        <f>IF(ISNA(VLOOKUP(M305,DANGERARRETE,10,FALSE)),0,VLOOKUP(M305,DANGERARRETE,10,FALSE))</f>
        <v>0</v>
      </c>
      <c r="CE305" s="154">
        <f>IF(ISNA(VLOOKUP(N305,DANGERARRETE,10,FALSE)),0,VLOOKUP(N305,DANGERARRETE,10,FALSE))</f>
        <v>0</v>
      </c>
      <c r="CF305" s="154">
        <f>IF(ISNA(VLOOKUP(O305,DANGERARRETE,10,FALSE)),0,VLOOKUP(O305,DANGERARRETE,10,FALSE))</f>
        <v>0</v>
      </c>
      <c r="CG305" s="154">
        <f t="shared" si="169"/>
        <v>0</v>
      </c>
      <c r="CH305" s="296" t="str">
        <f t="shared" si="172"/>
        <v>NON</v>
      </c>
    </row>
    <row r="306" spans="1:86" s="108" customFormat="1" ht="26.5" customHeight="1" x14ac:dyDescent="0.25">
      <c r="A306" s="77">
        <v>116</v>
      </c>
      <c r="B306" s="105"/>
      <c r="C306" s="105"/>
      <c r="D306" s="106"/>
      <c r="E306" s="106"/>
      <c r="F306" s="107"/>
      <c r="G306" s="114" t="s">
        <v>76</v>
      </c>
      <c r="H306" s="114" t="s">
        <v>76</v>
      </c>
      <c r="I306" s="114" t="s">
        <v>76</v>
      </c>
      <c r="J306" s="114" t="s">
        <v>76</v>
      </c>
      <c r="K306" s="114" t="s">
        <v>9</v>
      </c>
      <c r="L306" s="108" t="s">
        <v>8</v>
      </c>
      <c r="M306" s="108" t="s">
        <v>8</v>
      </c>
      <c r="N306" s="108" t="s">
        <v>8</v>
      </c>
      <c r="O306" s="108" t="s">
        <v>8</v>
      </c>
      <c r="P306" s="225" t="s">
        <v>76</v>
      </c>
      <c r="Q306" s="244" t="s">
        <v>34</v>
      </c>
      <c r="R306" s="259" t="s">
        <v>299</v>
      </c>
      <c r="S306" s="265" t="s">
        <v>300</v>
      </c>
      <c r="T306" s="217">
        <v>0</v>
      </c>
      <c r="U306" s="149" t="s">
        <v>58</v>
      </c>
      <c r="V306" s="149" t="s">
        <v>256</v>
      </c>
      <c r="W306" s="150" t="str">
        <f t="shared" si="177"/>
        <v>&lt; 30 mn</v>
      </c>
      <c r="X306" s="151" t="s">
        <v>31</v>
      </c>
      <c r="Y306" s="229" t="s">
        <v>108</v>
      </c>
      <c r="Z306" s="152">
        <f t="shared" ref="Z306:Z369" si="182">IF(ISNA(VLOOKUP(L306,DANGERCLP,7,FALSE)),0,(VLOOKUP(L306,DANGERCLP,7,FALSE)))</f>
        <v>0</v>
      </c>
      <c r="AA306" s="152">
        <f t="shared" ref="AA306:AA369" si="183">IF(ISNA(VLOOKUP(L306,DANGERCLP,8,FALSE)),0,(VLOOKUP(L306,DANGERCLP,8,FALSE)))</f>
        <v>0</v>
      </c>
      <c r="AB306" s="152">
        <f t="shared" ref="AB306:AB369" si="184">IF(ISNA(VLOOKUP(L306,DANGERCLP,9,FALSE)),0,(VLOOKUP(L306,DANGERCLP,9,FALSE)))</f>
        <v>0</v>
      </c>
      <c r="AC306" s="152">
        <f t="shared" ref="AC306:AC369" si="185">IF(ISNA(VLOOKUP(M306,DANGERCLP,7,FALSE)),0,(VLOOKUP(M306,DANGERCLP,7,FALSE)))</f>
        <v>0</v>
      </c>
      <c r="AD306" s="152">
        <f t="shared" ref="AD306:AD369" si="186">IF(ISNA(VLOOKUP(M306,DANGERCLP,8,FALSE)),0,(VLOOKUP(M306,DANGERCLP,8,FALSE)))</f>
        <v>0</v>
      </c>
      <c r="AE306" s="152">
        <f t="shared" ref="AE306:AE369" si="187">IF(ISNA(VLOOKUP(M306,DANGERCLP,9,FALSE)),0,(VLOOKUP(M306,DANGERCLP,9,FALSE)))</f>
        <v>0</v>
      </c>
      <c r="AF306" s="152">
        <f t="shared" ref="AF306:AF369" si="188">IF(ISNA(VLOOKUP(N306,DANGERCLP,7,FALSE)),0,(VLOOKUP(N306,DANGERCLP,7,FALSE)))</f>
        <v>0</v>
      </c>
      <c r="AG306" s="152">
        <f t="shared" ref="AG306:AG369" si="189">IF(ISNA(VLOOKUP(N306,DANGERCLP,8,FALSE)),0,(VLOOKUP(N306,DANGERCLP,8,FALSE)))</f>
        <v>0</v>
      </c>
      <c r="AH306" s="152">
        <f t="shared" ref="AH306:AH369" si="190">IF(ISNA(VLOOKUP(N306,DANGERCLP,9,FALSE)),0,(VLOOKUP(N306,DANGERCLP,9,FALSE)))</f>
        <v>0</v>
      </c>
      <c r="AI306" s="152">
        <f t="shared" ref="AI306:AI369" si="191">IF(ISNA(VLOOKUP(O306,DANGERCLP,7,FALSE)),0,(VLOOKUP(O306,DANGERCLP,7,FALSE)))</f>
        <v>0</v>
      </c>
      <c r="AJ306" s="152">
        <f t="shared" ref="AJ306:AJ369" si="192">IF(ISNA(VLOOKUP(O306,DANGERCLP,8,FALSE)),0,(VLOOKUP(O306,DANGERCLP,8,FALSE)))</f>
        <v>0</v>
      </c>
      <c r="AK306" s="152">
        <f t="shared" ref="AK306:AK369" si="193">IF(ISNA(VLOOKUP(O306,DANGERCLP,9,FALSE)),0,(VLOOKUP(O306,DANGERCLP,9,FALSE)))</f>
        <v>0</v>
      </c>
      <c r="AL306" s="263">
        <f t="shared" si="175"/>
        <v>0</v>
      </c>
      <c r="AM306" s="263">
        <f t="shared" si="173"/>
        <v>0</v>
      </c>
      <c r="AN306" s="263">
        <f t="shared" si="176"/>
        <v>0</v>
      </c>
      <c r="AO306" s="251">
        <f t="shared" si="174"/>
        <v>0</v>
      </c>
      <c r="AP306" s="153">
        <f t="shared" si="162"/>
        <v>0</v>
      </c>
      <c r="AQ306" s="153" t="str">
        <f t="shared" si="163"/>
        <v>0</v>
      </c>
      <c r="AR306" s="153" t="str">
        <f t="shared" si="170"/>
        <v>0</v>
      </c>
      <c r="AS306" s="153" t="str">
        <f t="shared" si="171"/>
        <v>0</v>
      </c>
      <c r="AT306" s="247">
        <f t="shared" si="164"/>
        <v>1</v>
      </c>
      <c r="AU306" s="247" t="str">
        <f t="shared" si="165"/>
        <v>Faible</v>
      </c>
      <c r="AV306" s="346" t="str">
        <f t="shared" si="166"/>
        <v>NON</v>
      </c>
      <c r="AW306" s="234" t="str">
        <f>IF(CB306&lt;100,"RISQUE MINIME","RISQUE NON FAIBLE")</f>
        <v>RISQUE MINIME</v>
      </c>
      <c r="AX306" s="231" t="str">
        <f>IF(AO306=0,"NON","OUI")</f>
        <v>NON</v>
      </c>
      <c r="AY306" s="351"/>
      <c r="AZ306" s="352" t="s">
        <v>310</v>
      </c>
      <c r="BA306" s="237" t="str">
        <f>IF(AP306=0,"NON","OUI")</f>
        <v>NON</v>
      </c>
      <c r="BB306" s="351"/>
      <c r="BC306" s="351"/>
      <c r="BD306" s="352" t="s">
        <v>310</v>
      </c>
      <c r="BE306" s="237" t="str">
        <f>IF((AQ306+AR306)=3,"YEUX / INGESTION",IF(AQ306="2","YEUX",IF(AR306="1","INGESTION","NON")))</f>
        <v>NON</v>
      </c>
      <c r="BF306" s="351"/>
      <c r="BG306" s="354" t="s">
        <v>310</v>
      </c>
      <c r="BH306" s="154">
        <f>IF(ISNA(VLOOKUP(L306,CMRCLP,4,FALSE)),0,VLOOKUP(L306,CMRCLP,4))</f>
        <v>0</v>
      </c>
      <c r="BI306" s="154">
        <f>IF(ISNA(VLOOKUP(M306,CMRCLP,4,FALSE)),0,VLOOKUP(M306,CMRCLP,4))</f>
        <v>0</v>
      </c>
      <c r="BJ306" s="154">
        <f>IF(ISNA(VLOOKUP(N306,CMRCLP,4,FALSE)),0,VLOOKUP(N306,CMRCLP,4))</f>
        <v>0</v>
      </c>
      <c r="BK306" s="154">
        <f>IF(ISNA(VLOOKUP(O306,CMRCLP,4,FALSE)),0,VLOOKUP(O306,CMRCLP,4))</f>
        <v>0</v>
      </c>
      <c r="BL306" s="154">
        <f>IF(ISNA(VLOOKUP(L306,DANGERCLP,2,FALSE)),1,VLOOKUP(L306,DANGERCLP,2,FALSE))</f>
        <v>1</v>
      </c>
      <c r="BM306" s="154">
        <f>IF(ISNA(VLOOKUP(M306,DANGERCLP,2,FALSE)),1,VLOOKUP(M306,DANGERCLP,2,FALSE))</f>
        <v>1</v>
      </c>
      <c r="BN306" s="154">
        <f>IF(ISNA(VLOOKUP(N306,DANGERCLP,2,FALSE)),1,VLOOKUP(N306,DANGERCLP,2,FALSE))</f>
        <v>1</v>
      </c>
      <c r="BO306" s="154">
        <f>IF(ISNA(VLOOKUP(O306,DANGERCLP,2,FALSE)),1,VLOOKUP(O306,DANGERCLP,2,FALSE))</f>
        <v>1</v>
      </c>
      <c r="BP306" s="154">
        <f>IF(ISNA(VLOOKUP(P306,VLEPON,2)),1,VLOOKUP(P306,VLEPON,2))</f>
        <v>1</v>
      </c>
      <c r="BQ306" s="155">
        <f>T306/MAXA($T$8:$T$463)</f>
        <v>0</v>
      </c>
      <c r="BR306" s="156">
        <f t="shared" si="178"/>
        <v>11</v>
      </c>
      <c r="BS306" s="156">
        <f t="shared" si="179"/>
        <v>11</v>
      </c>
      <c r="BT306" s="157">
        <f t="shared" si="180"/>
        <v>1</v>
      </c>
      <c r="BU306" s="255">
        <f t="shared" ref="BU306:BU369" si="194">MAXA(BL306:BP306)</f>
        <v>1</v>
      </c>
      <c r="BV306" s="252">
        <f>IF(ISNA(VLOOKUP((CONCATENATE(U306,V306)),Fréquencess,3,FALSE)),0,VLOOKUP((CONCATENATE(U306,V306)),Fréquencess,3,FALSE))</f>
        <v>1</v>
      </c>
      <c r="BW306" s="247">
        <f t="shared" si="181"/>
        <v>1</v>
      </c>
      <c r="BX306" s="247">
        <f t="shared" si="167"/>
        <v>1</v>
      </c>
      <c r="BY306" s="247">
        <f>IF(ISNA(VLOOKUP(Q306,score_volatilité,2,FALSE)),0,VLOOKUP(Q306,score_volatilité,2,FALSE))</f>
        <v>1</v>
      </c>
      <c r="BZ306" s="247">
        <f>IF(ISNA(VLOOKUP(X306,score_procédé,2,FALSE)),0,VLOOKUP(X306,score_procédé,2,FALSE))</f>
        <v>0.5</v>
      </c>
      <c r="CA306" s="247">
        <f>IF(ISNA(VLOOKUP(Y306,score_protection,2,FALSE)),0,VLOOKUP(Y306,score_protection,2,FALSE))</f>
        <v>1</v>
      </c>
      <c r="CB306" s="252">
        <f t="shared" si="168"/>
        <v>0.5</v>
      </c>
      <c r="CC306" s="154">
        <f>IF(ISNA(VLOOKUP(L306,DANGERARRETE,10,FALSE)),0,VLOOKUP(L306,DANGERARRETE,10,FALSE))</f>
        <v>0</v>
      </c>
      <c r="CD306" s="154">
        <f>IF(ISNA(VLOOKUP(M306,DANGERARRETE,10,FALSE)),0,VLOOKUP(M306,DANGERARRETE,10,FALSE))</f>
        <v>0</v>
      </c>
      <c r="CE306" s="154">
        <f>IF(ISNA(VLOOKUP(N306,DANGERARRETE,10,FALSE)),0,VLOOKUP(N306,DANGERARRETE,10,FALSE))</f>
        <v>0</v>
      </c>
      <c r="CF306" s="154">
        <f>IF(ISNA(VLOOKUP(O306,DANGERARRETE,10,FALSE)),0,VLOOKUP(O306,DANGERARRETE,10,FALSE))</f>
        <v>0</v>
      </c>
      <c r="CG306" s="154">
        <f t="shared" si="169"/>
        <v>0</v>
      </c>
      <c r="CH306" s="296" t="str">
        <f t="shared" si="172"/>
        <v>NON</v>
      </c>
    </row>
    <row r="307" spans="1:86" s="108" customFormat="1" ht="26.5" customHeight="1" x14ac:dyDescent="0.25">
      <c r="A307" s="77">
        <v>116</v>
      </c>
      <c r="B307" s="105"/>
      <c r="C307" s="105"/>
      <c r="D307" s="106"/>
      <c r="E307" s="106"/>
      <c r="F307" s="107"/>
      <c r="G307" s="114" t="s">
        <v>76</v>
      </c>
      <c r="H307" s="114" t="s">
        <v>76</v>
      </c>
      <c r="I307" s="114" t="s">
        <v>76</v>
      </c>
      <c r="J307" s="114" t="s">
        <v>76</v>
      </c>
      <c r="K307" s="114" t="s">
        <v>9</v>
      </c>
      <c r="L307" s="108" t="s">
        <v>8</v>
      </c>
      <c r="M307" s="108" t="s">
        <v>8</v>
      </c>
      <c r="N307" s="108" t="s">
        <v>8</v>
      </c>
      <c r="O307" s="108" t="s">
        <v>8</v>
      </c>
      <c r="P307" s="225" t="s">
        <v>76</v>
      </c>
      <c r="Q307" s="244" t="s">
        <v>34</v>
      </c>
      <c r="R307" s="259" t="s">
        <v>299</v>
      </c>
      <c r="S307" s="265" t="s">
        <v>300</v>
      </c>
      <c r="T307" s="217">
        <v>0</v>
      </c>
      <c r="U307" s="149" t="s">
        <v>58</v>
      </c>
      <c r="V307" s="149" t="s">
        <v>256</v>
      </c>
      <c r="W307" s="150" t="str">
        <f t="shared" si="177"/>
        <v>&lt; 30 mn</v>
      </c>
      <c r="X307" s="151" t="s">
        <v>31</v>
      </c>
      <c r="Y307" s="229" t="s">
        <v>108</v>
      </c>
      <c r="Z307" s="152">
        <f t="shared" si="182"/>
        <v>0</v>
      </c>
      <c r="AA307" s="152">
        <f t="shared" si="183"/>
        <v>0</v>
      </c>
      <c r="AB307" s="152">
        <f t="shared" si="184"/>
        <v>0</v>
      </c>
      <c r="AC307" s="152">
        <f t="shared" si="185"/>
        <v>0</v>
      </c>
      <c r="AD307" s="152">
        <f t="shared" si="186"/>
        <v>0</v>
      </c>
      <c r="AE307" s="152">
        <f t="shared" si="187"/>
        <v>0</v>
      </c>
      <c r="AF307" s="152">
        <f t="shared" si="188"/>
        <v>0</v>
      </c>
      <c r="AG307" s="152">
        <f t="shared" si="189"/>
        <v>0</v>
      </c>
      <c r="AH307" s="152">
        <f t="shared" si="190"/>
        <v>0</v>
      </c>
      <c r="AI307" s="152">
        <f t="shared" si="191"/>
        <v>0</v>
      </c>
      <c r="AJ307" s="152">
        <f t="shared" si="192"/>
        <v>0</v>
      </c>
      <c r="AK307" s="152">
        <f t="shared" si="193"/>
        <v>0</v>
      </c>
      <c r="AL307" s="263">
        <f t="shared" si="175"/>
        <v>0</v>
      </c>
      <c r="AM307" s="263">
        <f t="shared" si="173"/>
        <v>0</v>
      </c>
      <c r="AN307" s="263">
        <f t="shared" si="176"/>
        <v>0</v>
      </c>
      <c r="AO307" s="251">
        <f t="shared" si="174"/>
        <v>0</v>
      </c>
      <c r="AP307" s="153">
        <f t="shared" ref="AP307:AP370" si="195">SUM(AA307,AD307,AG307,AJ307)</f>
        <v>0</v>
      </c>
      <c r="AQ307" s="153" t="str">
        <f t="shared" ref="AQ307:AQ370" si="196">IF(AB307=2,"2",IF(AE307=2,"2",IF(AH307=2,"2",IF(AK307=2,"2;","0"))))</f>
        <v>0</v>
      </c>
      <c r="AR307" s="153" t="str">
        <f t="shared" si="170"/>
        <v>0</v>
      </c>
      <c r="AS307" s="153" t="str">
        <f t="shared" si="171"/>
        <v>0</v>
      </c>
      <c r="AT307" s="247">
        <f t="shared" ref="AT307:AT370" si="197">IF(ISNA(VLOOKUP(BS307,Risque_potentiel,2,FALSE)),0,VLOOKUP(BS307,Risque_potentiel,2,FALSE))</f>
        <v>1</v>
      </c>
      <c r="AU307" s="247" t="str">
        <f t="shared" ref="AU307:AU370" si="198">IF(AT307&gt;=10000,"Fort",IF(AT307&lt;100,"Faible", "Moyen"))</f>
        <v>Faible</v>
      </c>
      <c r="AV307" s="346" t="str">
        <f t="shared" ref="AV307:AV370" si="199">IF(SUM(BH307:BK307)=0,"NON","OUI")</f>
        <v>NON</v>
      </c>
      <c r="AW307" s="234" t="str">
        <f>IF(CB307&lt;100,"RISQUE MINIME","RISQUE NON FAIBLE")</f>
        <v>RISQUE MINIME</v>
      </c>
      <c r="AX307" s="231" t="str">
        <f>IF(AO307=0,"NON","OUI")</f>
        <v>NON</v>
      </c>
      <c r="AY307" s="351"/>
      <c r="AZ307" s="352" t="s">
        <v>310</v>
      </c>
      <c r="BA307" s="237" t="str">
        <f>IF(AP307=0,"NON","OUI")</f>
        <v>NON</v>
      </c>
      <c r="BB307" s="351"/>
      <c r="BC307" s="351"/>
      <c r="BD307" s="352" t="s">
        <v>310</v>
      </c>
      <c r="BE307" s="237" t="str">
        <f>IF((AQ307+AR307)=3,"YEUX / INGESTION",IF(AQ307="2","YEUX",IF(AR307="1","INGESTION","NON")))</f>
        <v>NON</v>
      </c>
      <c r="BF307" s="351"/>
      <c r="BG307" s="354" t="s">
        <v>310</v>
      </c>
      <c r="BH307" s="154">
        <f>IF(ISNA(VLOOKUP(L307,CMRCLP,4,FALSE)),0,VLOOKUP(L307,CMRCLP,4))</f>
        <v>0</v>
      </c>
      <c r="BI307" s="154">
        <f>IF(ISNA(VLOOKUP(M307,CMRCLP,4,FALSE)),0,VLOOKUP(M307,CMRCLP,4))</f>
        <v>0</v>
      </c>
      <c r="BJ307" s="154">
        <f>IF(ISNA(VLOOKUP(N307,CMRCLP,4,FALSE)),0,VLOOKUP(N307,CMRCLP,4))</f>
        <v>0</v>
      </c>
      <c r="BK307" s="154">
        <f>IF(ISNA(VLOOKUP(O307,CMRCLP,4,FALSE)),0,VLOOKUP(O307,CMRCLP,4))</f>
        <v>0</v>
      </c>
      <c r="BL307" s="154">
        <f>IF(ISNA(VLOOKUP(L307,DANGERCLP,2,FALSE)),1,VLOOKUP(L307,DANGERCLP,2,FALSE))</f>
        <v>1</v>
      </c>
      <c r="BM307" s="154">
        <f>IF(ISNA(VLOOKUP(M307,DANGERCLP,2,FALSE)),1,VLOOKUP(M307,DANGERCLP,2,FALSE))</f>
        <v>1</v>
      </c>
      <c r="BN307" s="154">
        <f>IF(ISNA(VLOOKUP(N307,DANGERCLP,2,FALSE)),1,VLOOKUP(N307,DANGERCLP,2,FALSE))</f>
        <v>1</v>
      </c>
      <c r="BO307" s="154">
        <f>IF(ISNA(VLOOKUP(O307,DANGERCLP,2,FALSE)),1,VLOOKUP(O307,DANGERCLP,2,FALSE))</f>
        <v>1</v>
      </c>
      <c r="BP307" s="154">
        <f>IF(ISNA(VLOOKUP(P307,VLEPON,2)),1,VLOOKUP(P307,VLEPON,2))</f>
        <v>1</v>
      </c>
      <c r="BQ307" s="155">
        <f>T307/MAXA($T$8:$T$463)</f>
        <v>0</v>
      </c>
      <c r="BR307" s="156">
        <f t="shared" si="178"/>
        <v>11</v>
      </c>
      <c r="BS307" s="156">
        <f t="shared" si="179"/>
        <v>11</v>
      </c>
      <c r="BT307" s="157">
        <f t="shared" si="180"/>
        <v>1</v>
      </c>
      <c r="BU307" s="255">
        <f t="shared" si="194"/>
        <v>1</v>
      </c>
      <c r="BV307" s="252">
        <f>IF(ISNA(VLOOKUP((CONCATENATE(U307,V307)),Fréquencess,3,FALSE)),0,VLOOKUP((CONCATENATE(U307,V307)),Fréquencess,3,FALSE))</f>
        <v>1</v>
      </c>
      <c r="BW307" s="247">
        <f t="shared" si="181"/>
        <v>1</v>
      </c>
      <c r="BX307" s="247">
        <f t="shared" ref="BX307:BX370" si="200">VLOOKUP(BU307,score_danger,2,FALSE)</f>
        <v>1</v>
      </c>
      <c r="BY307" s="247">
        <f>IF(ISNA(VLOOKUP(Q307,score_volatilité,2,FALSE)),0,VLOOKUP(Q307,score_volatilité,2,FALSE))</f>
        <v>1</v>
      </c>
      <c r="BZ307" s="247">
        <f>IF(ISNA(VLOOKUP(X307,score_procédé,2,FALSE)),0,VLOOKUP(X307,score_procédé,2,FALSE))</f>
        <v>0.5</v>
      </c>
      <c r="CA307" s="247">
        <f>IF(ISNA(VLOOKUP(Y307,score_protection,2,FALSE)),0,VLOOKUP(Y307,score_protection,2,FALSE))</f>
        <v>1</v>
      </c>
      <c r="CB307" s="252">
        <f t="shared" ref="CB307:CB370" si="201">BX307*BY307*BZ307*CA307</f>
        <v>0.5</v>
      </c>
      <c r="CC307" s="154">
        <f>IF(ISNA(VLOOKUP(L307,DANGERARRETE,10,FALSE)),0,VLOOKUP(L307,DANGERARRETE,10,FALSE))</f>
        <v>0</v>
      </c>
      <c r="CD307" s="154">
        <f>IF(ISNA(VLOOKUP(M307,DANGERARRETE,10,FALSE)),0,VLOOKUP(M307,DANGERARRETE,10,FALSE))</f>
        <v>0</v>
      </c>
      <c r="CE307" s="154">
        <f>IF(ISNA(VLOOKUP(N307,DANGERARRETE,10,FALSE)),0,VLOOKUP(N307,DANGERARRETE,10,FALSE))</f>
        <v>0</v>
      </c>
      <c r="CF307" s="154">
        <f>IF(ISNA(VLOOKUP(O307,DANGERARRETE,10,FALSE)),0,VLOOKUP(O307,DANGERARRETE,10,FALSE))</f>
        <v>0</v>
      </c>
      <c r="CG307" s="154">
        <f t="shared" ref="CG307:CG370" si="202">SUM(CC307:CF307)</f>
        <v>0</v>
      </c>
      <c r="CH307" s="296" t="str">
        <f t="shared" si="172"/>
        <v>NON</v>
      </c>
    </row>
    <row r="308" spans="1:86" s="108" customFormat="1" ht="26.5" customHeight="1" x14ac:dyDescent="0.25">
      <c r="A308" s="77">
        <v>116</v>
      </c>
      <c r="B308" s="105"/>
      <c r="C308" s="105"/>
      <c r="D308" s="106"/>
      <c r="E308" s="106"/>
      <c r="F308" s="107"/>
      <c r="G308" s="114" t="s">
        <v>76</v>
      </c>
      <c r="H308" s="114" t="s">
        <v>76</v>
      </c>
      <c r="I308" s="114" t="s">
        <v>76</v>
      </c>
      <c r="J308" s="114" t="s">
        <v>76</v>
      </c>
      <c r="K308" s="114" t="s">
        <v>9</v>
      </c>
      <c r="L308" s="108" t="s">
        <v>8</v>
      </c>
      <c r="M308" s="108" t="s">
        <v>8</v>
      </c>
      <c r="N308" s="108" t="s">
        <v>8</v>
      </c>
      <c r="O308" s="108" t="s">
        <v>8</v>
      </c>
      <c r="P308" s="225" t="s">
        <v>76</v>
      </c>
      <c r="Q308" s="244" t="s">
        <v>34</v>
      </c>
      <c r="R308" s="259" t="s">
        <v>299</v>
      </c>
      <c r="S308" s="265" t="s">
        <v>300</v>
      </c>
      <c r="T308" s="217">
        <v>0</v>
      </c>
      <c r="U308" s="149" t="s">
        <v>58</v>
      </c>
      <c r="V308" s="149" t="s">
        <v>256</v>
      </c>
      <c r="W308" s="150" t="str">
        <f t="shared" si="177"/>
        <v>&lt; 30 mn</v>
      </c>
      <c r="X308" s="151" t="s">
        <v>31</v>
      </c>
      <c r="Y308" s="229" t="s">
        <v>108</v>
      </c>
      <c r="Z308" s="152">
        <f t="shared" si="182"/>
        <v>0</v>
      </c>
      <c r="AA308" s="152">
        <f t="shared" si="183"/>
        <v>0</v>
      </c>
      <c r="AB308" s="152">
        <f t="shared" si="184"/>
        <v>0</v>
      </c>
      <c r="AC308" s="152">
        <f t="shared" si="185"/>
        <v>0</v>
      </c>
      <c r="AD308" s="152">
        <f t="shared" si="186"/>
        <v>0</v>
      </c>
      <c r="AE308" s="152">
        <f t="shared" si="187"/>
        <v>0</v>
      </c>
      <c r="AF308" s="152">
        <f t="shared" si="188"/>
        <v>0</v>
      </c>
      <c r="AG308" s="152">
        <f t="shared" si="189"/>
        <v>0</v>
      </c>
      <c r="AH308" s="152">
        <f t="shared" si="190"/>
        <v>0</v>
      </c>
      <c r="AI308" s="152">
        <f t="shared" si="191"/>
        <v>0</v>
      </c>
      <c r="AJ308" s="152">
        <f t="shared" si="192"/>
        <v>0</v>
      </c>
      <c r="AK308" s="152">
        <f t="shared" si="193"/>
        <v>0</v>
      </c>
      <c r="AL308" s="263">
        <f t="shared" si="175"/>
        <v>0</v>
      </c>
      <c r="AM308" s="263">
        <f t="shared" si="173"/>
        <v>0</v>
      </c>
      <c r="AN308" s="263">
        <f t="shared" si="176"/>
        <v>0</v>
      </c>
      <c r="AO308" s="251">
        <f t="shared" si="174"/>
        <v>0</v>
      </c>
      <c r="AP308" s="153">
        <f t="shared" si="195"/>
        <v>0</v>
      </c>
      <c r="AQ308" s="153" t="str">
        <f t="shared" si="196"/>
        <v>0</v>
      </c>
      <c r="AR308" s="153" t="str">
        <f t="shared" ref="AR308:AR371" si="203">IF(AB308=1,"1",IF(AE308=1,"1",IF(AH308=1,"1",IF(AK308=1,"1","0"))))</f>
        <v>0</v>
      </c>
      <c r="AS308" s="153" t="str">
        <f t="shared" ref="AS308:AS371" si="204">IF(SUM(AQ308:AR308)=3,"3",IF(AB308=3,"3",IF(AE308=3,"3",IF(AH308=3,"3",IF(AK308=3,"3","0")))))</f>
        <v>0</v>
      </c>
      <c r="AT308" s="247">
        <f t="shared" si="197"/>
        <v>1</v>
      </c>
      <c r="AU308" s="247" t="str">
        <f t="shared" si="198"/>
        <v>Faible</v>
      </c>
      <c r="AV308" s="346" t="str">
        <f t="shared" si="199"/>
        <v>NON</v>
      </c>
      <c r="AW308" s="234" t="str">
        <f>IF(CB308&lt;100,"RISQUE MINIME","RISQUE NON FAIBLE")</f>
        <v>RISQUE MINIME</v>
      </c>
      <c r="AX308" s="231" t="str">
        <f>IF(AO308=0,"NON","OUI")</f>
        <v>NON</v>
      </c>
      <c r="AY308" s="351"/>
      <c r="AZ308" s="352" t="s">
        <v>310</v>
      </c>
      <c r="BA308" s="237" t="str">
        <f>IF(AP308=0,"NON","OUI")</f>
        <v>NON</v>
      </c>
      <c r="BB308" s="351"/>
      <c r="BC308" s="351"/>
      <c r="BD308" s="352" t="s">
        <v>310</v>
      </c>
      <c r="BE308" s="237" t="str">
        <f>IF((AQ308+AR308)=3,"YEUX / INGESTION",IF(AQ308="2","YEUX",IF(AR308="1","INGESTION","NON")))</f>
        <v>NON</v>
      </c>
      <c r="BF308" s="351"/>
      <c r="BG308" s="354" t="s">
        <v>310</v>
      </c>
      <c r="BH308" s="154">
        <f>IF(ISNA(VLOOKUP(L308,CMRCLP,4,FALSE)),0,VLOOKUP(L308,CMRCLP,4))</f>
        <v>0</v>
      </c>
      <c r="BI308" s="154">
        <f>IF(ISNA(VLOOKUP(M308,CMRCLP,4,FALSE)),0,VLOOKUP(M308,CMRCLP,4))</f>
        <v>0</v>
      </c>
      <c r="BJ308" s="154">
        <f>IF(ISNA(VLOOKUP(N308,CMRCLP,4,FALSE)),0,VLOOKUP(N308,CMRCLP,4))</f>
        <v>0</v>
      </c>
      <c r="BK308" s="154">
        <f>IF(ISNA(VLOOKUP(O308,CMRCLP,4,FALSE)),0,VLOOKUP(O308,CMRCLP,4))</f>
        <v>0</v>
      </c>
      <c r="BL308" s="154">
        <f>IF(ISNA(VLOOKUP(L308,DANGERCLP,2,FALSE)),1,VLOOKUP(L308,DANGERCLP,2,FALSE))</f>
        <v>1</v>
      </c>
      <c r="BM308" s="154">
        <f>IF(ISNA(VLOOKUP(M308,DANGERCLP,2,FALSE)),1,VLOOKUP(M308,DANGERCLP,2,FALSE))</f>
        <v>1</v>
      </c>
      <c r="BN308" s="154">
        <f>IF(ISNA(VLOOKUP(N308,DANGERCLP,2,FALSE)),1,VLOOKUP(N308,DANGERCLP,2,FALSE))</f>
        <v>1</v>
      </c>
      <c r="BO308" s="154">
        <f>IF(ISNA(VLOOKUP(O308,DANGERCLP,2,FALSE)),1,VLOOKUP(O308,DANGERCLP,2,FALSE))</f>
        <v>1</v>
      </c>
      <c r="BP308" s="154">
        <f>IF(ISNA(VLOOKUP(P308,VLEPON,2)),1,VLOOKUP(P308,VLEPON,2))</f>
        <v>1</v>
      </c>
      <c r="BQ308" s="155">
        <f>T308/MAXA($T$8:$T$463)</f>
        <v>0</v>
      </c>
      <c r="BR308" s="156">
        <f t="shared" si="178"/>
        <v>11</v>
      </c>
      <c r="BS308" s="156">
        <f t="shared" si="179"/>
        <v>11</v>
      </c>
      <c r="BT308" s="157">
        <f t="shared" si="180"/>
        <v>1</v>
      </c>
      <c r="BU308" s="255">
        <f t="shared" si="194"/>
        <v>1</v>
      </c>
      <c r="BV308" s="252">
        <f>IF(ISNA(VLOOKUP((CONCATENATE(U308,V308)),Fréquencess,3,FALSE)),0,VLOOKUP((CONCATENATE(U308,V308)),Fréquencess,3,FALSE))</f>
        <v>1</v>
      </c>
      <c r="BW308" s="247">
        <f t="shared" si="181"/>
        <v>1</v>
      </c>
      <c r="BX308" s="247">
        <f t="shared" si="200"/>
        <v>1</v>
      </c>
      <c r="BY308" s="247">
        <f>IF(ISNA(VLOOKUP(Q308,score_volatilité,2,FALSE)),0,VLOOKUP(Q308,score_volatilité,2,FALSE))</f>
        <v>1</v>
      </c>
      <c r="BZ308" s="247">
        <f>IF(ISNA(VLOOKUP(X308,score_procédé,2,FALSE)),0,VLOOKUP(X308,score_procédé,2,FALSE))</f>
        <v>0.5</v>
      </c>
      <c r="CA308" s="247">
        <f>IF(ISNA(VLOOKUP(Y308,score_protection,2,FALSE)),0,VLOOKUP(Y308,score_protection,2,FALSE))</f>
        <v>1</v>
      </c>
      <c r="CB308" s="252">
        <f t="shared" si="201"/>
        <v>0.5</v>
      </c>
      <c r="CC308" s="154">
        <f>IF(ISNA(VLOOKUP(L308,DANGERARRETE,10,FALSE)),0,VLOOKUP(L308,DANGERARRETE,10,FALSE))</f>
        <v>0</v>
      </c>
      <c r="CD308" s="154">
        <f>IF(ISNA(VLOOKUP(M308,DANGERARRETE,10,FALSE)),0,VLOOKUP(M308,DANGERARRETE,10,FALSE))</f>
        <v>0</v>
      </c>
      <c r="CE308" s="154">
        <f>IF(ISNA(VLOOKUP(N308,DANGERARRETE,10,FALSE)),0,VLOOKUP(N308,DANGERARRETE,10,FALSE))</f>
        <v>0</v>
      </c>
      <c r="CF308" s="154">
        <f>IF(ISNA(VLOOKUP(O308,DANGERARRETE,10,FALSE)),0,VLOOKUP(O308,DANGERARRETE,10,FALSE))</f>
        <v>0</v>
      </c>
      <c r="CG308" s="154">
        <f t="shared" si="202"/>
        <v>0</v>
      </c>
      <c r="CH308" s="296" t="str">
        <f t="shared" ref="CH308:CH371" si="205">IF(CG308=0,"NON","OUI")</f>
        <v>NON</v>
      </c>
    </row>
    <row r="309" spans="1:86" s="108" customFormat="1" ht="26.5" customHeight="1" x14ac:dyDescent="0.25">
      <c r="A309" s="77">
        <v>116</v>
      </c>
      <c r="B309" s="105"/>
      <c r="C309" s="105"/>
      <c r="D309" s="106"/>
      <c r="E309" s="106"/>
      <c r="F309" s="107"/>
      <c r="G309" s="114" t="s">
        <v>76</v>
      </c>
      <c r="H309" s="114" t="s">
        <v>76</v>
      </c>
      <c r="I309" s="114" t="s">
        <v>76</v>
      </c>
      <c r="J309" s="114" t="s">
        <v>76</v>
      </c>
      <c r="K309" s="114" t="s">
        <v>9</v>
      </c>
      <c r="L309" s="108" t="s">
        <v>8</v>
      </c>
      <c r="M309" s="108" t="s">
        <v>8</v>
      </c>
      <c r="N309" s="108" t="s">
        <v>8</v>
      </c>
      <c r="O309" s="108" t="s">
        <v>8</v>
      </c>
      <c r="P309" s="225" t="s">
        <v>76</v>
      </c>
      <c r="Q309" s="244" t="s">
        <v>34</v>
      </c>
      <c r="R309" s="259" t="s">
        <v>299</v>
      </c>
      <c r="S309" s="265" t="s">
        <v>300</v>
      </c>
      <c r="T309" s="217">
        <v>0</v>
      </c>
      <c r="U309" s="149" t="s">
        <v>58</v>
      </c>
      <c r="V309" s="149" t="s">
        <v>256</v>
      </c>
      <c r="W309" s="150" t="str">
        <f t="shared" si="177"/>
        <v>&lt; 30 mn</v>
      </c>
      <c r="X309" s="151" t="s">
        <v>31</v>
      </c>
      <c r="Y309" s="229" t="s">
        <v>108</v>
      </c>
      <c r="Z309" s="152">
        <f t="shared" si="182"/>
        <v>0</v>
      </c>
      <c r="AA309" s="152">
        <f t="shared" si="183"/>
        <v>0</v>
      </c>
      <c r="AB309" s="152">
        <f t="shared" si="184"/>
        <v>0</v>
      </c>
      <c r="AC309" s="152">
        <f t="shared" si="185"/>
        <v>0</v>
      </c>
      <c r="AD309" s="152">
        <f t="shared" si="186"/>
        <v>0</v>
      </c>
      <c r="AE309" s="152">
        <f t="shared" si="187"/>
        <v>0</v>
      </c>
      <c r="AF309" s="152">
        <f t="shared" si="188"/>
        <v>0</v>
      </c>
      <c r="AG309" s="152">
        <f t="shared" si="189"/>
        <v>0</v>
      </c>
      <c r="AH309" s="152">
        <f t="shared" si="190"/>
        <v>0</v>
      </c>
      <c r="AI309" s="152">
        <f t="shared" si="191"/>
        <v>0</v>
      </c>
      <c r="AJ309" s="152">
        <f t="shared" si="192"/>
        <v>0</v>
      </c>
      <c r="AK309" s="152">
        <f t="shared" si="193"/>
        <v>0</v>
      </c>
      <c r="AL309" s="263">
        <f t="shared" si="175"/>
        <v>0</v>
      </c>
      <c r="AM309" s="263">
        <f t="shared" si="173"/>
        <v>0</v>
      </c>
      <c r="AN309" s="263">
        <f t="shared" si="176"/>
        <v>0</v>
      </c>
      <c r="AO309" s="251">
        <f t="shared" si="174"/>
        <v>0</v>
      </c>
      <c r="AP309" s="153">
        <f t="shared" si="195"/>
        <v>0</v>
      </c>
      <c r="AQ309" s="153" t="str">
        <f t="shared" si="196"/>
        <v>0</v>
      </c>
      <c r="AR309" s="153" t="str">
        <f t="shared" si="203"/>
        <v>0</v>
      </c>
      <c r="AS309" s="153" t="str">
        <f t="shared" si="204"/>
        <v>0</v>
      </c>
      <c r="AT309" s="247">
        <f t="shared" si="197"/>
        <v>1</v>
      </c>
      <c r="AU309" s="247" t="str">
        <f t="shared" si="198"/>
        <v>Faible</v>
      </c>
      <c r="AV309" s="346" t="str">
        <f t="shared" si="199"/>
        <v>NON</v>
      </c>
      <c r="AW309" s="234" t="str">
        <f>IF(CB309&lt;100,"RISQUE MINIME","RISQUE NON FAIBLE")</f>
        <v>RISQUE MINIME</v>
      </c>
      <c r="AX309" s="231" t="str">
        <f>IF(AO309=0,"NON","OUI")</f>
        <v>NON</v>
      </c>
      <c r="AY309" s="351"/>
      <c r="AZ309" s="352" t="s">
        <v>310</v>
      </c>
      <c r="BA309" s="237" t="str">
        <f>IF(AP309=0,"NON","OUI")</f>
        <v>NON</v>
      </c>
      <c r="BB309" s="351"/>
      <c r="BC309" s="351"/>
      <c r="BD309" s="352" t="s">
        <v>310</v>
      </c>
      <c r="BE309" s="237" t="str">
        <f>IF((AQ309+AR309)=3,"YEUX / INGESTION",IF(AQ309="2","YEUX",IF(AR309="1","INGESTION","NON")))</f>
        <v>NON</v>
      </c>
      <c r="BF309" s="351"/>
      <c r="BG309" s="354" t="s">
        <v>310</v>
      </c>
      <c r="BH309" s="154">
        <f>IF(ISNA(VLOOKUP(L309,CMRCLP,4,FALSE)),0,VLOOKUP(L309,CMRCLP,4))</f>
        <v>0</v>
      </c>
      <c r="BI309" s="154">
        <f>IF(ISNA(VLOOKUP(M309,CMRCLP,4,FALSE)),0,VLOOKUP(M309,CMRCLP,4))</f>
        <v>0</v>
      </c>
      <c r="BJ309" s="154">
        <f>IF(ISNA(VLOOKUP(N309,CMRCLP,4,FALSE)),0,VLOOKUP(N309,CMRCLP,4))</f>
        <v>0</v>
      </c>
      <c r="BK309" s="154">
        <f>IF(ISNA(VLOOKUP(O309,CMRCLP,4,FALSE)),0,VLOOKUP(O309,CMRCLP,4))</f>
        <v>0</v>
      </c>
      <c r="BL309" s="154">
        <f>IF(ISNA(VLOOKUP(L309,DANGERCLP,2,FALSE)),1,VLOOKUP(L309,DANGERCLP,2,FALSE))</f>
        <v>1</v>
      </c>
      <c r="BM309" s="154">
        <f>IF(ISNA(VLOOKUP(M309,DANGERCLP,2,FALSE)),1,VLOOKUP(M309,DANGERCLP,2,FALSE))</f>
        <v>1</v>
      </c>
      <c r="BN309" s="154">
        <f>IF(ISNA(VLOOKUP(N309,DANGERCLP,2,FALSE)),1,VLOOKUP(N309,DANGERCLP,2,FALSE))</f>
        <v>1</v>
      </c>
      <c r="BO309" s="154">
        <f>IF(ISNA(VLOOKUP(O309,DANGERCLP,2,FALSE)),1,VLOOKUP(O309,DANGERCLP,2,FALSE))</f>
        <v>1</v>
      </c>
      <c r="BP309" s="154">
        <f>IF(ISNA(VLOOKUP(P309,VLEPON,2)),1,VLOOKUP(P309,VLEPON,2))</f>
        <v>1</v>
      </c>
      <c r="BQ309" s="155">
        <f>T309/MAXA($T$8:$T$463)</f>
        <v>0</v>
      </c>
      <c r="BR309" s="156">
        <f t="shared" si="178"/>
        <v>11</v>
      </c>
      <c r="BS309" s="156">
        <f t="shared" si="179"/>
        <v>11</v>
      </c>
      <c r="BT309" s="157">
        <f t="shared" si="180"/>
        <v>1</v>
      </c>
      <c r="BU309" s="255">
        <f t="shared" si="194"/>
        <v>1</v>
      </c>
      <c r="BV309" s="252">
        <f>IF(ISNA(VLOOKUP((CONCATENATE(U309,V309)),Fréquencess,3,FALSE)),0,VLOOKUP((CONCATENATE(U309,V309)),Fréquencess,3,FALSE))</f>
        <v>1</v>
      </c>
      <c r="BW309" s="247">
        <f t="shared" si="181"/>
        <v>1</v>
      </c>
      <c r="BX309" s="247">
        <f t="shared" si="200"/>
        <v>1</v>
      </c>
      <c r="BY309" s="247">
        <f>IF(ISNA(VLOOKUP(Q309,score_volatilité,2,FALSE)),0,VLOOKUP(Q309,score_volatilité,2,FALSE))</f>
        <v>1</v>
      </c>
      <c r="BZ309" s="247">
        <f>IF(ISNA(VLOOKUP(X309,score_procédé,2,FALSE)),0,VLOOKUP(X309,score_procédé,2,FALSE))</f>
        <v>0.5</v>
      </c>
      <c r="CA309" s="247">
        <f>IF(ISNA(VLOOKUP(Y309,score_protection,2,FALSE)),0,VLOOKUP(Y309,score_protection,2,FALSE))</f>
        <v>1</v>
      </c>
      <c r="CB309" s="252">
        <f t="shared" si="201"/>
        <v>0.5</v>
      </c>
      <c r="CC309" s="154">
        <f>IF(ISNA(VLOOKUP(L309,DANGERARRETE,10,FALSE)),0,VLOOKUP(L309,DANGERARRETE,10,FALSE))</f>
        <v>0</v>
      </c>
      <c r="CD309" s="154">
        <f>IF(ISNA(VLOOKUP(M309,DANGERARRETE,10,FALSE)),0,VLOOKUP(M309,DANGERARRETE,10,FALSE))</f>
        <v>0</v>
      </c>
      <c r="CE309" s="154">
        <f>IF(ISNA(VLOOKUP(N309,DANGERARRETE,10,FALSE)),0,VLOOKUP(N309,DANGERARRETE,10,FALSE))</f>
        <v>0</v>
      </c>
      <c r="CF309" s="154">
        <f>IF(ISNA(VLOOKUP(O309,DANGERARRETE,10,FALSE)),0,VLOOKUP(O309,DANGERARRETE,10,FALSE))</f>
        <v>0</v>
      </c>
      <c r="CG309" s="154">
        <f t="shared" si="202"/>
        <v>0</v>
      </c>
      <c r="CH309" s="296" t="str">
        <f t="shared" si="205"/>
        <v>NON</v>
      </c>
    </row>
    <row r="310" spans="1:86" s="108" customFormat="1" ht="26.5" customHeight="1" x14ac:dyDescent="0.25">
      <c r="A310" s="77">
        <v>116</v>
      </c>
      <c r="B310" s="105"/>
      <c r="C310" s="105"/>
      <c r="D310" s="106"/>
      <c r="E310" s="106"/>
      <c r="F310" s="107"/>
      <c r="G310" s="114" t="s">
        <v>76</v>
      </c>
      <c r="H310" s="114" t="s">
        <v>76</v>
      </c>
      <c r="I310" s="114" t="s">
        <v>76</v>
      </c>
      <c r="J310" s="114" t="s">
        <v>76</v>
      </c>
      <c r="K310" s="114" t="s">
        <v>9</v>
      </c>
      <c r="L310" s="108" t="s">
        <v>8</v>
      </c>
      <c r="M310" s="108" t="s">
        <v>8</v>
      </c>
      <c r="N310" s="108" t="s">
        <v>8</v>
      </c>
      <c r="O310" s="108" t="s">
        <v>8</v>
      </c>
      <c r="P310" s="225" t="s">
        <v>76</v>
      </c>
      <c r="Q310" s="244" t="s">
        <v>34</v>
      </c>
      <c r="R310" s="259" t="s">
        <v>299</v>
      </c>
      <c r="S310" s="265" t="s">
        <v>300</v>
      </c>
      <c r="T310" s="217">
        <v>0</v>
      </c>
      <c r="U310" s="149" t="s">
        <v>58</v>
      </c>
      <c r="V310" s="149" t="s">
        <v>256</v>
      </c>
      <c r="W310" s="150" t="str">
        <f t="shared" si="177"/>
        <v>&lt; 30 mn</v>
      </c>
      <c r="X310" s="151" t="s">
        <v>31</v>
      </c>
      <c r="Y310" s="229" t="s">
        <v>108</v>
      </c>
      <c r="Z310" s="152">
        <f t="shared" si="182"/>
        <v>0</v>
      </c>
      <c r="AA310" s="152">
        <f t="shared" si="183"/>
        <v>0</v>
      </c>
      <c r="AB310" s="152">
        <f t="shared" si="184"/>
        <v>0</v>
      </c>
      <c r="AC310" s="152">
        <f t="shared" si="185"/>
        <v>0</v>
      </c>
      <c r="AD310" s="152">
        <f t="shared" si="186"/>
        <v>0</v>
      </c>
      <c r="AE310" s="152">
        <f t="shared" si="187"/>
        <v>0</v>
      </c>
      <c r="AF310" s="152">
        <f t="shared" si="188"/>
        <v>0</v>
      </c>
      <c r="AG310" s="152">
        <f t="shared" si="189"/>
        <v>0</v>
      </c>
      <c r="AH310" s="152">
        <f t="shared" si="190"/>
        <v>0</v>
      </c>
      <c r="AI310" s="152">
        <f t="shared" si="191"/>
        <v>0</v>
      </c>
      <c r="AJ310" s="152">
        <f t="shared" si="192"/>
        <v>0</v>
      </c>
      <c r="AK310" s="152">
        <f t="shared" si="193"/>
        <v>0</v>
      </c>
      <c r="AL310" s="263">
        <f t="shared" si="175"/>
        <v>0</v>
      </c>
      <c r="AM310" s="263">
        <f t="shared" si="173"/>
        <v>0</v>
      </c>
      <c r="AN310" s="263">
        <f t="shared" si="176"/>
        <v>0</v>
      </c>
      <c r="AO310" s="251">
        <f t="shared" si="174"/>
        <v>0</v>
      </c>
      <c r="AP310" s="153">
        <f t="shared" si="195"/>
        <v>0</v>
      </c>
      <c r="AQ310" s="153" t="str">
        <f t="shared" si="196"/>
        <v>0</v>
      </c>
      <c r="AR310" s="153" t="str">
        <f t="shared" si="203"/>
        <v>0</v>
      </c>
      <c r="AS310" s="153" t="str">
        <f t="shared" si="204"/>
        <v>0</v>
      </c>
      <c r="AT310" s="247">
        <f t="shared" si="197"/>
        <v>1</v>
      </c>
      <c r="AU310" s="247" t="str">
        <f t="shared" si="198"/>
        <v>Faible</v>
      </c>
      <c r="AV310" s="346" t="str">
        <f t="shared" si="199"/>
        <v>NON</v>
      </c>
      <c r="AW310" s="234" t="str">
        <f>IF(CB310&lt;100,"RISQUE MINIME","RISQUE NON FAIBLE")</f>
        <v>RISQUE MINIME</v>
      </c>
      <c r="AX310" s="231" t="str">
        <f>IF(AO310=0,"NON","OUI")</f>
        <v>NON</v>
      </c>
      <c r="AY310" s="351"/>
      <c r="AZ310" s="352" t="s">
        <v>310</v>
      </c>
      <c r="BA310" s="237" t="str">
        <f>IF(AP310=0,"NON","OUI")</f>
        <v>NON</v>
      </c>
      <c r="BB310" s="351"/>
      <c r="BC310" s="351"/>
      <c r="BD310" s="352" t="s">
        <v>310</v>
      </c>
      <c r="BE310" s="237" t="str">
        <f>IF((AQ310+AR310)=3,"YEUX / INGESTION",IF(AQ310="2","YEUX",IF(AR310="1","INGESTION","NON")))</f>
        <v>NON</v>
      </c>
      <c r="BF310" s="351"/>
      <c r="BG310" s="354" t="s">
        <v>310</v>
      </c>
      <c r="BH310" s="154">
        <f>IF(ISNA(VLOOKUP(L310,CMRCLP,4,FALSE)),0,VLOOKUP(L310,CMRCLP,4))</f>
        <v>0</v>
      </c>
      <c r="BI310" s="154">
        <f>IF(ISNA(VLOOKUP(M310,CMRCLP,4,FALSE)),0,VLOOKUP(M310,CMRCLP,4))</f>
        <v>0</v>
      </c>
      <c r="BJ310" s="154">
        <f>IF(ISNA(VLOOKUP(N310,CMRCLP,4,FALSE)),0,VLOOKUP(N310,CMRCLP,4))</f>
        <v>0</v>
      </c>
      <c r="BK310" s="154">
        <f>IF(ISNA(VLOOKUP(O310,CMRCLP,4,FALSE)),0,VLOOKUP(O310,CMRCLP,4))</f>
        <v>0</v>
      </c>
      <c r="BL310" s="154">
        <f>IF(ISNA(VLOOKUP(L310,DANGERCLP,2,FALSE)),1,VLOOKUP(L310,DANGERCLP,2,FALSE))</f>
        <v>1</v>
      </c>
      <c r="BM310" s="154">
        <f>IF(ISNA(VLOOKUP(M310,DANGERCLP,2,FALSE)),1,VLOOKUP(M310,DANGERCLP,2,FALSE))</f>
        <v>1</v>
      </c>
      <c r="BN310" s="154">
        <f>IF(ISNA(VLOOKUP(N310,DANGERCLP,2,FALSE)),1,VLOOKUP(N310,DANGERCLP,2,FALSE))</f>
        <v>1</v>
      </c>
      <c r="BO310" s="154">
        <f>IF(ISNA(VLOOKUP(O310,DANGERCLP,2,FALSE)),1,VLOOKUP(O310,DANGERCLP,2,FALSE))</f>
        <v>1</v>
      </c>
      <c r="BP310" s="154">
        <f>IF(ISNA(VLOOKUP(P310,VLEPON,2)),1,VLOOKUP(P310,VLEPON,2))</f>
        <v>1</v>
      </c>
      <c r="BQ310" s="155">
        <f>T310/MAXA($T$8:$T$463)</f>
        <v>0</v>
      </c>
      <c r="BR310" s="156">
        <f t="shared" si="178"/>
        <v>11</v>
      </c>
      <c r="BS310" s="156">
        <f t="shared" si="179"/>
        <v>11</v>
      </c>
      <c r="BT310" s="157">
        <f t="shared" si="180"/>
        <v>1</v>
      </c>
      <c r="BU310" s="255">
        <f t="shared" si="194"/>
        <v>1</v>
      </c>
      <c r="BV310" s="252">
        <f>IF(ISNA(VLOOKUP((CONCATENATE(U310,V310)),Fréquencess,3,FALSE)),0,VLOOKUP((CONCATENATE(U310,V310)),Fréquencess,3,FALSE))</f>
        <v>1</v>
      </c>
      <c r="BW310" s="247">
        <f t="shared" si="181"/>
        <v>1</v>
      </c>
      <c r="BX310" s="247">
        <f t="shared" si="200"/>
        <v>1</v>
      </c>
      <c r="BY310" s="247">
        <f>IF(ISNA(VLOOKUP(Q310,score_volatilité,2,FALSE)),0,VLOOKUP(Q310,score_volatilité,2,FALSE))</f>
        <v>1</v>
      </c>
      <c r="BZ310" s="247">
        <f>IF(ISNA(VLOOKUP(X310,score_procédé,2,FALSE)),0,VLOOKUP(X310,score_procédé,2,FALSE))</f>
        <v>0.5</v>
      </c>
      <c r="CA310" s="247">
        <f>IF(ISNA(VLOOKUP(Y310,score_protection,2,FALSE)),0,VLOOKUP(Y310,score_protection,2,FALSE))</f>
        <v>1</v>
      </c>
      <c r="CB310" s="252">
        <f t="shared" si="201"/>
        <v>0.5</v>
      </c>
      <c r="CC310" s="154">
        <f>IF(ISNA(VLOOKUP(L310,DANGERARRETE,10,FALSE)),0,VLOOKUP(L310,DANGERARRETE,10,FALSE))</f>
        <v>0</v>
      </c>
      <c r="CD310" s="154">
        <f>IF(ISNA(VLOOKUP(M310,DANGERARRETE,10,FALSE)),0,VLOOKUP(M310,DANGERARRETE,10,FALSE))</f>
        <v>0</v>
      </c>
      <c r="CE310" s="154">
        <f>IF(ISNA(VLOOKUP(N310,DANGERARRETE,10,FALSE)),0,VLOOKUP(N310,DANGERARRETE,10,FALSE))</f>
        <v>0</v>
      </c>
      <c r="CF310" s="154">
        <f>IF(ISNA(VLOOKUP(O310,DANGERARRETE,10,FALSE)),0,VLOOKUP(O310,DANGERARRETE,10,FALSE))</f>
        <v>0</v>
      </c>
      <c r="CG310" s="154">
        <f t="shared" si="202"/>
        <v>0</v>
      </c>
      <c r="CH310" s="296" t="str">
        <f t="shared" si="205"/>
        <v>NON</v>
      </c>
    </row>
    <row r="311" spans="1:86" s="108" customFormat="1" ht="26.5" customHeight="1" x14ac:dyDescent="0.25">
      <c r="A311" s="77">
        <v>116</v>
      </c>
      <c r="B311" s="105"/>
      <c r="C311" s="105"/>
      <c r="D311" s="106"/>
      <c r="E311" s="106"/>
      <c r="F311" s="107"/>
      <c r="G311" s="114" t="s">
        <v>76</v>
      </c>
      <c r="H311" s="114" t="s">
        <v>76</v>
      </c>
      <c r="I311" s="114" t="s">
        <v>76</v>
      </c>
      <c r="J311" s="114" t="s">
        <v>76</v>
      </c>
      <c r="K311" s="114" t="s">
        <v>9</v>
      </c>
      <c r="L311" s="108" t="s">
        <v>8</v>
      </c>
      <c r="M311" s="108" t="s">
        <v>8</v>
      </c>
      <c r="N311" s="108" t="s">
        <v>8</v>
      </c>
      <c r="O311" s="108" t="s">
        <v>8</v>
      </c>
      <c r="P311" s="225" t="s">
        <v>76</v>
      </c>
      <c r="Q311" s="244" t="s">
        <v>34</v>
      </c>
      <c r="R311" s="259" t="s">
        <v>299</v>
      </c>
      <c r="S311" s="265" t="s">
        <v>300</v>
      </c>
      <c r="T311" s="217">
        <v>0</v>
      </c>
      <c r="U311" s="149" t="s">
        <v>58</v>
      </c>
      <c r="V311" s="149" t="s">
        <v>256</v>
      </c>
      <c r="W311" s="150" t="str">
        <f t="shared" si="177"/>
        <v>&lt; 30 mn</v>
      </c>
      <c r="X311" s="151" t="s">
        <v>31</v>
      </c>
      <c r="Y311" s="229" t="s">
        <v>108</v>
      </c>
      <c r="Z311" s="152">
        <f t="shared" si="182"/>
        <v>0</v>
      </c>
      <c r="AA311" s="152">
        <f t="shared" si="183"/>
        <v>0</v>
      </c>
      <c r="AB311" s="152">
        <f t="shared" si="184"/>
        <v>0</v>
      </c>
      <c r="AC311" s="152">
        <f t="shared" si="185"/>
        <v>0</v>
      </c>
      <c r="AD311" s="152">
        <f t="shared" si="186"/>
        <v>0</v>
      </c>
      <c r="AE311" s="152">
        <f t="shared" si="187"/>
        <v>0</v>
      </c>
      <c r="AF311" s="152">
        <f t="shared" si="188"/>
        <v>0</v>
      </c>
      <c r="AG311" s="152">
        <f t="shared" si="189"/>
        <v>0</v>
      </c>
      <c r="AH311" s="152">
        <f t="shared" si="190"/>
        <v>0</v>
      </c>
      <c r="AI311" s="152">
        <f t="shared" si="191"/>
        <v>0</v>
      </c>
      <c r="AJ311" s="152">
        <f t="shared" si="192"/>
        <v>0</v>
      </c>
      <c r="AK311" s="152">
        <f t="shared" si="193"/>
        <v>0</v>
      </c>
      <c r="AL311" s="263">
        <f t="shared" si="175"/>
        <v>0</v>
      </c>
      <c r="AM311" s="263">
        <f t="shared" si="173"/>
        <v>0</v>
      </c>
      <c r="AN311" s="263">
        <f t="shared" si="176"/>
        <v>0</v>
      </c>
      <c r="AO311" s="251">
        <f t="shared" si="174"/>
        <v>0</v>
      </c>
      <c r="AP311" s="153">
        <f t="shared" si="195"/>
        <v>0</v>
      </c>
      <c r="AQ311" s="153" t="str">
        <f t="shared" si="196"/>
        <v>0</v>
      </c>
      <c r="AR311" s="153" t="str">
        <f t="shared" si="203"/>
        <v>0</v>
      </c>
      <c r="AS311" s="153" t="str">
        <f t="shared" si="204"/>
        <v>0</v>
      </c>
      <c r="AT311" s="247">
        <f t="shared" si="197"/>
        <v>1</v>
      </c>
      <c r="AU311" s="247" t="str">
        <f t="shared" si="198"/>
        <v>Faible</v>
      </c>
      <c r="AV311" s="346" t="str">
        <f t="shared" si="199"/>
        <v>NON</v>
      </c>
      <c r="AW311" s="234" t="str">
        <f>IF(CB311&lt;100,"RISQUE MINIME","RISQUE NON FAIBLE")</f>
        <v>RISQUE MINIME</v>
      </c>
      <c r="AX311" s="231" t="str">
        <f>IF(AO311=0,"NON","OUI")</f>
        <v>NON</v>
      </c>
      <c r="AY311" s="351"/>
      <c r="AZ311" s="352" t="s">
        <v>310</v>
      </c>
      <c r="BA311" s="237" t="str">
        <f>IF(AP311=0,"NON","OUI")</f>
        <v>NON</v>
      </c>
      <c r="BB311" s="351"/>
      <c r="BC311" s="351"/>
      <c r="BD311" s="352" t="s">
        <v>310</v>
      </c>
      <c r="BE311" s="237" t="str">
        <f>IF((AQ311+AR311)=3,"YEUX / INGESTION",IF(AQ311="2","YEUX",IF(AR311="1","INGESTION","NON")))</f>
        <v>NON</v>
      </c>
      <c r="BF311" s="351"/>
      <c r="BG311" s="354" t="s">
        <v>310</v>
      </c>
      <c r="BH311" s="154">
        <f>IF(ISNA(VLOOKUP(L311,CMRCLP,4,FALSE)),0,VLOOKUP(L311,CMRCLP,4))</f>
        <v>0</v>
      </c>
      <c r="BI311" s="154">
        <f>IF(ISNA(VLOOKUP(M311,CMRCLP,4,FALSE)),0,VLOOKUP(M311,CMRCLP,4))</f>
        <v>0</v>
      </c>
      <c r="BJ311" s="154">
        <f>IF(ISNA(VLOOKUP(N311,CMRCLP,4,FALSE)),0,VLOOKUP(N311,CMRCLP,4))</f>
        <v>0</v>
      </c>
      <c r="BK311" s="154">
        <f>IF(ISNA(VLOOKUP(O311,CMRCLP,4,FALSE)),0,VLOOKUP(O311,CMRCLP,4))</f>
        <v>0</v>
      </c>
      <c r="BL311" s="154">
        <f>IF(ISNA(VLOOKUP(L311,DANGERCLP,2,FALSE)),1,VLOOKUP(L311,DANGERCLP,2,FALSE))</f>
        <v>1</v>
      </c>
      <c r="BM311" s="154">
        <f>IF(ISNA(VLOOKUP(M311,DANGERCLP,2,FALSE)),1,VLOOKUP(M311,DANGERCLP,2,FALSE))</f>
        <v>1</v>
      </c>
      <c r="BN311" s="154">
        <f>IF(ISNA(VLOOKUP(N311,DANGERCLP,2,FALSE)),1,VLOOKUP(N311,DANGERCLP,2,FALSE))</f>
        <v>1</v>
      </c>
      <c r="BO311" s="154">
        <f>IF(ISNA(VLOOKUP(O311,DANGERCLP,2,FALSE)),1,VLOOKUP(O311,DANGERCLP,2,FALSE))</f>
        <v>1</v>
      </c>
      <c r="BP311" s="154">
        <f>IF(ISNA(VLOOKUP(P311,VLEPON,2)),1,VLOOKUP(P311,VLEPON,2))</f>
        <v>1</v>
      </c>
      <c r="BQ311" s="155">
        <f>T311/MAXA($T$8:$T$463)</f>
        <v>0</v>
      </c>
      <c r="BR311" s="156">
        <f t="shared" si="178"/>
        <v>11</v>
      </c>
      <c r="BS311" s="156">
        <f t="shared" si="179"/>
        <v>11</v>
      </c>
      <c r="BT311" s="157">
        <f t="shared" si="180"/>
        <v>1</v>
      </c>
      <c r="BU311" s="255">
        <f t="shared" si="194"/>
        <v>1</v>
      </c>
      <c r="BV311" s="252">
        <f>IF(ISNA(VLOOKUP((CONCATENATE(U311,V311)),Fréquencess,3,FALSE)),0,VLOOKUP((CONCATENATE(U311,V311)),Fréquencess,3,FALSE))</f>
        <v>1</v>
      </c>
      <c r="BW311" s="247">
        <f t="shared" si="181"/>
        <v>1</v>
      </c>
      <c r="BX311" s="247">
        <f t="shared" si="200"/>
        <v>1</v>
      </c>
      <c r="BY311" s="247">
        <f>IF(ISNA(VLOOKUP(Q311,score_volatilité,2,FALSE)),0,VLOOKUP(Q311,score_volatilité,2,FALSE))</f>
        <v>1</v>
      </c>
      <c r="BZ311" s="247">
        <f>IF(ISNA(VLOOKUP(X311,score_procédé,2,FALSE)),0,VLOOKUP(X311,score_procédé,2,FALSE))</f>
        <v>0.5</v>
      </c>
      <c r="CA311" s="247">
        <f>IF(ISNA(VLOOKUP(Y311,score_protection,2,FALSE)),0,VLOOKUP(Y311,score_protection,2,FALSE))</f>
        <v>1</v>
      </c>
      <c r="CB311" s="252">
        <f t="shared" si="201"/>
        <v>0.5</v>
      </c>
      <c r="CC311" s="154">
        <f>IF(ISNA(VLOOKUP(L311,DANGERARRETE,10,FALSE)),0,VLOOKUP(L311,DANGERARRETE,10,FALSE))</f>
        <v>0</v>
      </c>
      <c r="CD311" s="154">
        <f>IF(ISNA(VLOOKUP(M311,DANGERARRETE,10,FALSE)),0,VLOOKUP(M311,DANGERARRETE,10,FALSE))</f>
        <v>0</v>
      </c>
      <c r="CE311" s="154">
        <f>IF(ISNA(VLOOKUP(N311,DANGERARRETE,10,FALSE)),0,VLOOKUP(N311,DANGERARRETE,10,FALSE))</f>
        <v>0</v>
      </c>
      <c r="CF311" s="154">
        <f>IF(ISNA(VLOOKUP(O311,DANGERARRETE,10,FALSE)),0,VLOOKUP(O311,DANGERARRETE,10,FALSE))</f>
        <v>0</v>
      </c>
      <c r="CG311" s="154">
        <f t="shared" si="202"/>
        <v>0</v>
      </c>
      <c r="CH311" s="296" t="str">
        <f t="shared" si="205"/>
        <v>NON</v>
      </c>
    </row>
    <row r="312" spans="1:86" s="108" customFormat="1" ht="26.5" customHeight="1" x14ac:dyDescent="0.25">
      <c r="A312" s="77">
        <v>116</v>
      </c>
      <c r="B312" s="105"/>
      <c r="C312" s="105"/>
      <c r="D312" s="106"/>
      <c r="E312" s="106"/>
      <c r="F312" s="107"/>
      <c r="G312" s="114" t="s">
        <v>76</v>
      </c>
      <c r="H312" s="114" t="s">
        <v>76</v>
      </c>
      <c r="I312" s="114" t="s">
        <v>76</v>
      </c>
      <c r="J312" s="114" t="s">
        <v>76</v>
      </c>
      <c r="K312" s="114" t="s">
        <v>9</v>
      </c>
      <c r="L312" s="108" t="s">
        <v>8</v>
      </c>
      <c r="M312" s="108" t="s">
        <v>8</v>
      </c>
      <c r="N312" s="108" t="s">
        <v>8</v>
      </c>
      <c r="O312" s="108" t="s">
        <v>8</v>
      </c>
      <c r="P312" s="225" t="s">
        <v>76</v>
      </c>
      <c r="Q312" s="244" t="s">
        <v>34</v>
      </c>
      <c r="R312" s="259" t="s">
        <v>299</v>
      </c>
      <c r="S312" s="265" t="s">
        <v>300</v>
      </c>
      <c r="T312" s="217">
        <v>0</v>
      </c>
      <c r="U312" s="149" t="s">
        <v>58</v>
      </c>
      <c r="V312" s="149" t="s">
        <v>256</v>
      </c>
      <c r="W312" s="150" t="str">
        <f t="shared" si="177"/>
        <v>&lt; 30 mn</v>
      </c>
      <c r="X312" s="151" t="s">
        <v>31</v>
      </c>
      <c r="Y312" s="229" t="s">
        <v>108</v>
      </c>
      <c r="Z312" s="152">
        <f t="shared" si="182"/>
        <v>0</v>
      </c>
      <c r="AA312" s="152">
        <f t="shared" si="183"/>
        <v>0</v>
      </c>
      <c r="AB312" s="152">
        <f t="shared" si="184"/>
        <v>0</v>
      </c>
      <c r="AC312" s="152">
        <f t="shared" si="185"/>
        <v>0</v>
      </c>
      <c r="AD312" s="152">
        <f t="shared" si="186"/>
        <v>0</v>
      </c>
      <c r="AE312" s="152">
        <f t="shared" si="187"/>
        <v>0</v>
      </c>
      <c r="AF312" s="152">
        <f t="shared" si="188"/>
        <v>0</v>
      </c>
      <c r="AG312" s="152">
        <f t="shared" si="189"/>
        <v>0</v>
      </c>
      <c r="AH312" s="152">
        <f t="shared" si="190"/>
        <v>0</v>
      </c>
      <c r="AI312" s="152">
        <f t="shared" si="191"/>
        <v>0</v>
      </c>
      <c r="AJ312" s="152">
        <f t="shared" si="192"/>
        <v>0</v>
      </c>
      <c r="AK312" s="152">
        <f t="shared" si="193"/>
        <v>0</v>
      </c>
      <c r="AL312" s="263">
        <f t="shared" si="175"/>
        <v>0</v>
      </c>
      <c r="AM312" s="263">
        <f t="shared" si="173"/>
        <v>0</v>
      </c>
      <c r="AN312" s="263">
        <f t="shared" si="176"/>
        <v>0</v>
      </c>
      <c r="AO312" s="251">
        <f t="shared" si="174"/>
        <v>0</v>
      </c>
      <c r="AP312" s="153">
        <f t="shared" si="195"/>
        <v>0</v>
      </c>
      <c r="AQ312" s="153" t="str">
        <f t="shared" si="196"/>
        <v>0</v>
      </c>
      <c r="AR312" s="153" t="str">
        <f t="shared" si="203"/>
        <v>0</v>
      </c>
      <c r="AS312" s="153" t="str">
        <f t="shared" si="204"/>
        <v>0</v>
      </c>
      <c r="AT312" s="247">
        <f t="shared" si="197"/>
        <v>1</v>
      </c>
      <c r="AU312" s="247" t="str">
        <f t="shared" si="198"/>
        <v>Faible</v>
      </c>
      <c r="AV312" s="346" t="str">
        <f t="shared" si="199"/>
        <v>NON</v>
      </c>
      <c r="AW312" s="234" t="str">
        <f>IF(CB312&lt;100,"RISQUE MINIME","RISQUE NON FAIBLE")</f>
        <v>RISQUE MINIME</v>
      </c>
      <c r="AX312" s="231" t="str">
        <f>IF(AO312=0,"NON","OUI")</f>
        <v>NON</v>
      </c>
      <c r="AY312" s="351"/>
      <c r="AZ312" s="352" t="s">
        <v>310</v>
      </c>
      <c r="BA312" s="237" t="str">
        <f>IF(AP312=0,"NON","OUI")</f>
        <v>NON</v>
      </c>
      <c r="BB312" s="351"/>
      <c r="BC312" s="351"/>
      <c r="BD312" s="352" t="s">
        <v>310</v>
      </c>
      <c r="BE312" s="237" t="str">
        <f>IF((AQ312+AR312)=3,"YEUX / INGESTION",IF(AQ312="2","YEUX",IF(AR312="1","INGESTION","NON")))</f>
        <v>NON</v>
      </c>
      <c r="BF312" s="351"/>
      <c r="BG312" s="354" t="s">
        <v>310</v>
      </c>
      <c r="BH312" s="154">
        <f>IF(ISNA(VLOOKUP(L312,CMRCLP,4,FALSE)),0,VLOOKUP(L312,CMRCLP,4))</f>
        <v>0</v>
      </c>
      <c r="BI312" s="154">
        <f>IF(ISNA(VLOOKUP(M312,CMRCLP,4,FALSE)),0,VLOOKUP(M312,CMRCLP,4))</f>
        <v>0</v>
      </c>
      <c r="BJ312" s="154">
        <f>IF(ISNA(VLOOKUP(N312,CMRCLP,4,FALSE)),0,VLOOKUP(N312,CMRCLP,4))</f>
        <v>0</v>
      </c>
      <c r="BK312" s="154">
        <f>IF(ISNA(VLOOKUP(O312,CMRCLP,4,FALSE)),0,VLOOKUP(O312,CMRCLP,4))</f>
        <v>0</v>
      </c>
      <c r="BL312" s="154">
        <f>IF(ISNA(VLOOKUP(L312,DANGERCLP,2,FALSE)),1,VLOOKUP(L312,DANGERCLP,2,FALSE))</f>
        <v>1</v>
      </c>
      <c r="BM312" s="154">
        <f>IF(ISNA(VLOOKUP(M312,DANGERCLP,2,FALSE)),1,VLOOKUP(M312,DANGERCLP,2,FALSE))</f>
        <v>1</v>
      </c>
      <c r="BN312" s="154">
        <f>IF(ISNA(VLOOKUP(N312,DANGERCLP,2,FALSE)),1,VLOOKUP(N312,DANGERCLP,2,FALSE))</f>
        <v>1</v>
      </c>
      <c r="BO312" s="154">
        <f>IF(ISNA(VLOOKUP(O312,DANGERCLP,2,FALSE)),1,VLOOKUP(O312,DANGERCLP,2,FALSE))</f>
        <v>1</v>
      </c>
      <c r="BP312" s="154">
        <f>IF(ISNA(VLOOKUP(P312,VLEPON,2)),1,VLOOKUP(P312,VLEPON,2))</f>
        <v>1</v>
      </c>
      <c r="BQ312" s="155">
        <f>T312/MAXA($T$8:$T$463)</f>
        <v>0</v>
      </c>
      <c r="BR312" s="156">
        <f t="shared" si="178"/>
        <v>11</v>
      </c>
      <c r="BS312" s="156">
        <f t="shared" si="179"/>
        <v>11</v>
      </c>
      <c r="BT312" s="157">
        <f t="shared" si="180"/>
        <v>1</v>
      </c>
      <c r="BU312" s="255">
        <f t="shared" si="194"/>
        <v>1</v>
      </c>
      <c r="BV312" s="252">
        <f>IF(ISNA(VLOOKUP((CONCATENATE(U312,V312)),Fréquencess,3,FALSE)),0,VLOOKUP((CONCATENATE(U312,V312)),Fréquencess,3,FALSE))</f>
        <v>1</v>
      </c>
      <c r="BW312" s="247">
        <f t="shared" si="181"/>
        <v>1</v>
      </c>
      <c r="BX312" s="247">
        <f t="shared" si="200"/>
        <v>1</v>
      </c>
      <c r="BY312" s="247">
        <f>IF(ISNA(VLOOKUP(Q312,score_volatilité,2,FALSE)),0,VLOOKUP(Q312,score_volatilité,2,FALSE))</f>
        <v>1</v>
      </c>
      <c r="BZ312" s="247">
        <f>IF(ISNA(VLOOKUP(X312,score_procédé,2,FALSE)),0,VLOOKUP(X312,score_procédé,2,FALSE))</f>
        <v>0.5</v>
      </c>
      <c r="CA312" s="247">
        <f>IF(ISNA(VLOOKUP(Y312,score_protection,2,FALSE)),0,VLOOKUP(Y312,score_protection,2,FALSE))</f>
        <v>1</v>
      </c>
      <c r="CB312" s="252">
        <f t="shared" si="201"/>
        <v>0.5</v>
      </c>
      <c r="CC312" s="154">
        <f>IF(ISNA(VLOOKUP(L312,DANGERARRETE,10,FALSE)),0,VLOOKUP(L312,DANGERARRETE,10,FALSE))</f>
        <v>0</v>
      </c>
      <c r="CD312" s="154">
        <f>IF(ISNA(VLOOKUP(M312,DANGERARRETE,10,FALSE)),0,VLOOKUP(M312,DANGERARRETE,10,FALSE))</f>
        <v>0</v>
      </c>
      <c r="CE312" s="154">
        <f>IF(ISNA(VLOOKUP(N312,DANGERARRETE,10,FALSE)),0,VLOOKUP(N312,DANGERARRETE,10,FALSE))</f>
        <v>0</v>
      </c>
      <c r="CF312" s="154">
        <f>IF(ISNA(VLOOKUP(O312,DANGERARRETE,10,FALSE)),0,VLOOKUP(O312,DANGERARRETE,10,FALSE))</f>
        <v>0</v>
      </c>
      <c r="CG312" s="154">
        <f t="shared" si="202"/>
        <v>0</v>
      </c>
      <c r="CH312" s="296" t="str">
        <f t="shared" si="205"/>
        <v>NON</v>
      </c>
    </row>
    <row r="313" spans="1:86" s="108" customFormat="1" ht="26.5" customHeight="1" x14ac:dyDescent="0.25">
      <c r="A313" s="77">
        <v>116</v>
      </c>
      <c r="B313" s="105"/>
      <c r="C313" s="105"/>
      <c r="D313" s="106"/>
      <c r="E313" s="106"/>
      <c r="F313" s="107"/>
      <c r="G313" s="114" t="s">
        <v>76</v>
      </c>
      <c r="H313" s="114" t="s">
        <v>76</v>
      </c>
      <c r="I313" s="114" t="s">
        <v>76</v>
      </c>
      <c r="J313" s="114" t="s">
        <v>76</v>
      </c>
      <c r="K313" s="114" t="s">
        <v>9</v>
      </c>
      <c r="L313" s="108" t="s">
        <v>8</v>
      </c>
      <c r="M313" s="108" t="s">
        <v>8</v>
      </c>
      <c r="N313" s="108" t="s">
        <v>8</v>
      </c>
      <c r="O313" s="108" t="s">
        <v>8</v>
      </c>
      <c r="P313" s="225" t="s">
        <v>76</v>
      </c>
      <c r="Q313" s="244" t="s">
        <v>34</v>
      </c>
      <c r="R313" s="259" t="s">
        <v>299</v>
      </c>
      <c r="S313" s="265" t="s">
        <v>300</v>
      </c>
      <c r="T313" s="217">
        <v>0</v>
      </c>
      <c r="U313" s="149" t="s">
        <v>58</v>
      </c>
      <c r="V313" s="149" t="s">
        <v>256</v>
      </c>
      <c r="W313" s="150" t="str">
        <f t="shared" si="177"/>
        <v>&lt; 30 mn</v>
      </c>
      <c r="X313" s="151" t="s">
        <v>31</v>
      </c>
      <c r="Y313" s="229" t="s">
        <v>108</v>
      </c>
      <c r="Z313" s="152">
        <f t="shared" si="182"/>
        <v>0</v>
      </c>
      <c r="AA313" s="152">
        <f t="shared" si="183"/>
        <v>0</v>
      </c>
      <c r="AB313" s="152">
        <f t="shared" si="184"/>
        <v>0</v>
      </c>
      <c r="AC313" s="152">
        <f t="shared" si="185"/>
        <v>0</v>
      </c>
      <c r="AD313" s="152">
        <f t="shared" si="186"/>
        <v>0</v>
      </c>
      <c r="AE313" s="152">
        <f t="shared" si="187"/>
        <v>0</v>
      </c>
      <c r="AF313" s="152">
        <f t="shared" si="188"/>
        <v>0</v>
      </c>
      <c r="AG313" s="152">
        <f t="shared" si="189"/>
        <v>0</v>
      </c>
      <c r="AH313" s="152">
        <f t="shared" si="190"/>
        <v>0</v>
      </c>
      <c r="AI313" s="152">
        <f t="shared" si="191"/>
        <v>0</v>
      </c>
      <c r="AJ313" s="152">
        <f t="shared" si="192"/>
        <v>0</v>
      </c>
      <c r="AK313" s="152">
        <f t="shared" si="193"/>
        <v>0</v>
      </c>
      <c r="AL313" s="263">
        <f t="shared" si="175"/>
        <v>0</v>
      </c>
      <c r="AM313" s="263">
        <f t="shared" si="173"/>
        <v>0</v>
      </c>
      <c r="AN313" s="263">
        <f t="shared" si="176"/>
        <v>0</v>
      </c>
      <c r="AO313" s="251">
        <f t="shared" si="174"/>
        <v>0</v>
      </c>
      <c r="AP313" s="153">
        <f t="shared" si="195"/>
        <v>0</v>
      </c>
      <c r="AQ313" s="153" t="str">
        <f t="shared" si="196"/>
        <v>0</v>
      </c>
      <c r="AR313" s="153" t="str">
        <f t="shared" si="203"/>
        <v>0</v>
      </c>
      <c r="AS313" s="153" t="str">
        <f t="shared" si="204"/>
        <v>0</v>
      </c>
      <c r="AT313" s="247">
        <f t="shared" si="197"/>
        <v>1</v>
      </c>
      <c r="AU313" s="247" t="str">
        <f t="shared" si="198"/>
        <v>Faible</v>
      </c>
      <c r="AV313" s="346" t="str">
        <f t="shared" si="199"/>
        <v>NON</v>
      </c>
      <c r="AW313" s="234" t="str">
        <f>IF(CB313&lt;100,"RISQUE MINIME","RISQUE NON FAIBLE")</f>
        <v>RISQUE MINIME</v>
      </c>
      <c r="AX313" s="231" t="str">
        <f>IF(AO313=0,"NON","OUI")</f>
        <v>NON</v>
      </c>
      <c r="AY313" s="351"/>
      <c r="AZ313" s="352" t="s">
        <v>310</v>
      </c>
      <c r="BA313" s="237" t="str">
        <f>IF(AP313=0,"NON","OUI")</f>
        <v>NON</v>
      </c>
      <c r="BB313" s="351"/>
      <c r="BC313" s="351"/>
      <c r="BD313" s="352" t="s">
        <v>310</v>
      </c>
      <c r="BE313" s="237" t="str">
        <f>IF((AQ313+AR313)=3,"YEUX / INGESTION",IF(AQ313="2","YEUX",IF(AR313="1","INGESTION","NON")))</f>
        <v>NON</v>
      </c>
      <c r="BF313" s="351"/>
      <c r="BG313" s="354" t="s">
        <v>310</v>
      </c>
      <c r="BH313" s="154">
        <f>IF(ISNA(VLOOKUP(L313,CMRCLP,4,FALSE)),0,VLOOKUP(L313,CMRCLP,4))</f>
        <v>0</v>
      </c>
      <c r="BI313" s="154">
        <f>IF(ISNA(VLOOKUP(M313,CMRCLP,4,FALSE)),0,VLOOKUP(M313,CMRCLP,4))</f>
        <v>0</v>
      </c>
      <c r="BJ313" s="154">
        <f>IF(ISNA(VLOOKUP(N313,CMRCLP,4,FALSE)),0,VLOOKUP(N313,CMRCLP,4))</f>
        <v>0</v>
      </c>
      <c r="BK313" s="154">
        <f>IF(ISNA(VLOOKUP(O313,CMRCLP,4,FALSE)),0,VLOOKUP(O313,CMRCLP,4))</f>
        <v>0</v>
      </c>
      <c r="BL313" s="154">
        <f>IF(ISNA(VLOOKUP(L313,DANGERCLP,2,FALSE)),1,VLOOKUP(L313,DANGERCLP,2,FALSE))</f>
        <v>1</v>
      </c>
      <c r="BM313" s="154">
        <f>IF(ISNA(VLOOKUP(M313,DANGERCLP,2,FALSE)),1,VLOOKUP(M313,DANGERCLP,2,FALSE))</f>
        <v>1</v>
      </c>
      <c r="BN313" s="154">
        <f>IF(ISNA(VLOOKUP(N313,DANGERCLP,2,FALSE)),1,VLOOKUP(N313,DANGERCLP,2,FALSE))</f>
        <v>1</v>
      </c>
      <c r="BO313" s="154">
        <f>IF(ISNA(VLOOKUP(O313,DANGERCLP,2,FALSE)),1,VLOOKUP(O313,DANGERCLP,2,FALSE))</f>
        <v>1</v>
      </c>
      <c r="BP313" s="154">
        <f>IF(ISNA(VLOOKUP(P313,VLEPON,2)),1,VLOOKUP(P313,VLEPON,2))</f>
        <v>1</v>
      </c>
      <c r="BQ313" s="155">
        <f>T313/MAXA($T$8:$T$463)</f>
        <v>0</v>
      </c>
      <c r="BR313" s="156">
        <f t="shared" si="178"/>
        <v>11</v>
      </c>
      <c r="BS313" s="156">
        <f t="shared" si="179"/>
        <v>11</v>
      </c>
      <c r="BT313" s="157">
        <f t="shared" si="180"/>
        <v>1</v>
      </c>
      <c r="BU313" s="255">
        <f t="shared" si="194"/>
        <v>1</v>
      </c>
      <c r="BV313" s="252">
        <f>IF(ISNA(VLOOKUP((CONCATENATE(U313,V313)),Fréquencess,3,FALSE)),0,VLOOKUP((CONCATENATE(U313,V313)),Fréquencess,3,FALSE))</f>
        <v>1</v>
      </c>
      <c r="BW313" s="247">
        <f t="shared" si="181"/>
        <v>1</v>
      </c>
      <c r="BX313" s="247">
        <f t="shared" si="200"/>
        <v>1</v>
      </c>
      <c r="BY313" s="247">
        <f>IF(ISNA(VLOOKUP(Q313,score_volatilité,2,FALSE)),0,VLOOKUP(Q313,score_volatilité,2,FALSE))</f>
        <v>1</v>
      </c>
      <c r="BZ313" s="247">
        <f>IF(ISNA(VLOOKUP(X313,score_procédé,2,FALSE)),0,VLOOKUP(X313,score_procédé,2,FALSE))</f>
        <v>0.5</v>
      </c>
      <c r="CA313" s="247">
        <f>IF(ISNA(VLOOKUP(Y313,score_protection,2,FALSE)),0,VLOOKUP(Y313,score_protection,2,FALSE))</f>
        <v>1</v>
      </c>
      <c r="CB313" s="252">
        <f t="shared" si="201"/>
        <v>0.5</v>
      </c>
      <c r="CC313" s="154">
        <f>IF(ISNA(VLOOKUP(L313,DANGERARRETE,10,FALSE)),0,VLOOKUP(L313,DANGERARRETE,10,FALSE))</f>
        <v>0</v>
      </c>
      <c r="CD313" s="154">
        <f>IF(ISNA(VLOOKUP(M313,DANGERARRETE,10,FALSE)),0,VLOOKUP(M313,DANGERARRETE,10,FALSE))</f>
        <v>0</v>
      </c>
      <c r="CE313" s="154">
        <f>IF(ISNA(VLOOKUP(N313,DANGERARRETE,10,FALSE)),0,VLOOKUP(N313,DANGERARRETE,10,FALSE))</f>
        <v>0</v>
      </c>
      <c r="CF313" s="154">
        <f>IF(ISNA(VLOOKUP(O313,DANGERARRETE,10,FALSE)),0,VLOOKUP(O313,DANGERARRETE,10,FALSE))</f>
        <v>0</v>
      </c>
      <c r="CG313" s="154">
        <f t="shared" si="202"/>
        <v>0</v>
      </c>
      <c r="CH313" s="296" t="str">
        <f t="shared" si="205"/>
        <v>NON</v>
      </c>
    </row>
    <row r="314" spans="1:86" s="108" customFormat="1" ht="26.5" customHeight="1" x14ac:dyDescent="0.25">
      <c r="A314" s="77">
        <v>116</v>
      </c>
      <c r="B314" s="105"/>
      <c r="C314" s="105"/>
      <c r="D314" s="106"/>
      <c r="E314" s="106"/>
      <c r="F314" s="107"/>
      <c r="G314" s="114" t="s">
        <v>76</v>
      </c>
      <c r="H314" s="114" t="s">
        <v>76</v>
      </c>
      <c r="I314" s="114" t="s">
        <v>76</v>
      </c>
      <c r="J314" s="114" t="s">
        <v>76</v>
      </c>
      <c r="K314" s="114" t="s">
        <v>9</v>
      </c>
      <c r="L314" s="108" t="s">
        <v>8</v>
      </c>
      <c r="M314" s="108" t="s">
        <v>8</v>
      </c>
      <c r="N314" s="108" t="s">
        <v>8</v>
      </c>
      <c r="O314" s="108" t="s">
        <v>8</v>
      </c>
      <c r="P314" s="225" t="s">
        <v>76</v>
      </c>
      <c r="Q314" s="244" t="s">
        <v>34</v>
      </c>
      <c r="R314" s="259" t="s">
        <v>299</v>
      </c>
      <c r="S314" s="265" t="s">
        <v>300</v>
      </c>
      <c r="T314" s="217">
        <v>0</v>
      </c>
      <c r="U314" s="149" t="s">
        <v>58</v>
      </c>
      <c r="V314" s="149" t="s">
        <v>256</v>
      </c>
      <c r="W314" s="150" t="str">
        <f t="shared" si="177"/>
        <v>&lt; 30 mn</v>
      </c>
      <c r="X314" s="151" t="s">
        <v>31</v>
      </c>
      <c r="Y314" s="229" t="s">
        <v>108</v>
      </c>
      <c r="Z314" s="152">
        <f t="shared" si="182"/>
        <v>0</v>
      </c>
      <c r="AA314" s="152">
        <f t="shared" si="183"/>
        <v>0</v>
      </c>
      <c r="AB314" s="152">
        <f t="shared" si="184"/>
        <v>0</v>
      </c>
      <c r="AC314" s="152">
        <f t="shared" si="185"/>
        <v>0</v>
      </c>
      <c r="AD314" s="152">
        <f t="shared" si="186"/>
        <v>0</v>
      </c>
      <c r="AE314" s="152">
        <f t="shared" si="187"/>
        <v>0</v>
      </c>
      <c r="AF314" s="152">
        <f t="shared" si="188"/>
        <v>0</v>
      </c>
      <c r="AG314" s="152">
        <f t="shared" si="189"/>
        <v>0</v>
      </c>
      <c r="AH314" s="152">
        <f t="shared" si="190"/>
        <v>0</v>
      </c>
      <c r="AI314" s="152">
        <f t="shared" si="191"/>
        <v>0</v>
      </c>
      <c r="AJ314" s="152">
        <f t="shared" si="192"/>
        <v>0</v>
      </c>
      <c r="AK314" s="152">
        <f t="shared" si="193"/>
        <v>0</v>
      </c>
      <c r="AL314" s="263">
        <f t="shared" si="175"/>
        <v>0</v>
      </c>
      <c r="AM314" s="263">
        <f t="shared" si="173"/>
        <v>0</v>
      </c>
      <c r="AN314" s="263">
        <f t="shared" si="176"/>
        <v>0</v>
      </c>
      <c r="AO314" s="251">
        <f t="shared" si="174"/>
        <v>0</v>
      </c>
      <c r="AP314" s="153">
        <f t="shared" si="195"/>
        <v>0</v>
      </c>
      <c r="AQ314" s="153" t="str">
        <f t="shared" si="196"/>
        <v>0</v>
      </c>
      <c r="AR314" s="153" t="str">
        <f t="shared" si="203"/>
        <v>0</v>
      </c>
      <c r="AS314" s="153" t="str">
        <f t="shared" si="204"/>
        <v>0</v>
      </c>
      <c r="AT314" s="247">
        <f t="shared" si="197"/>
        <v>1</v>
      </c>
      <c r="AU314" s="247" t="str">
        <f t="shared" si="198"/>
        <v>Faible</v>
      </c>
      <c r="AV314" s="346" t="str">
        <f t="shared" si="199"/>
        <v>NON</v>
      </c>
      <c r="AW314" s="234" t="str">
        <f>IF(CB314&lt;100,"RISQUE MINIME","RISQUE NON FAIBLE")</f>
        <v>RISQUE MINIME</v>
      </c>
      <c r="AX314" s="231" t="str">
        <f>IF(AO314=0,"NON","OUI")</f>
        <v>NON</v>
      </c>
      <c r="AY314" s="351"/>
      <c r="AZ314" s="352" t="s">
        <v>310</v>
      </c>
      <c r="BA314" s="237" t="str">
        <f>IF(AP314=0,"NON","OUI")</f>
        <v>NON</v>
      </c>
      <c r="BB314" s="351"/>
      <c r="BC314" s="351"/>
      <c r="BD314" s="352" t="s">
        <v>310</v>
      </c>
      <c r="BE314" s="237" t="str">
        <f>IF((AQ314+AR314)=3,"YEUX / INGESTION",IF(AQ314="2","YEUX",IF(AR314="1","INGESTION","NON")))</f>
        <v>NON</v>
      </c>
      <c r="BF314" s="351"/>
      <c r="BG314" s="354" t="s">
        <v>310</v>
      </c>
      <c r="BH314" s="154">
        <f>IF(ISNA(VLOOKUP(L314,CMRCLP,4,FALSE)),0,VLOOKUP(L314,CMRCLP,4))</f>
        <v>0</v>
      </c>
      <c r="BI314" s="154">
        <f>IF(ISNA(VLOOKUP(M314,CMRCLP,4,FALSE)),0,VLOOKUP(M314,CMRCLP,4))</f>
        <v>0</v>
      </c>
      <c r="BJ314" s="154">
        <f>IF(ISNA(VLOOKUP(N314,CMRCLP,4,FALSE)),0,VLOOKUP(N314,CMRCLP,4))</f>
        <v>0</v>
      </c>
      <c r="BK314" s="154">
        <f>IF(ISNA(VLOOKUP(O314,CMRCLP,4,FALSE)),0,VLOOKUP(O314,CMRCLP,4))</f>
        <v>0</v>
      </c>
      <c r="BL314" s="154">
        <f>IF(ISNA(VLOOKUP(L314,DANGERCLP,2,FALSE)),1,VLOOKUP(L314,DANGERCLP,2,FALSE))</f>
        <v>1</v>
      </c>
      <c r="BM314" s="154">
        <f>IF(ISNA(VLOOKUP(M314,DANGERCLP,2,FALSE)),1,VLOOKUP(M314,DANGERCLP,2,FALSE))</f>
        <v>1</v>
      </c>
      <c r="BN314" s="154">
        <f>IF(ISNA(VLOOKUP(N314,DANGERCLP,2,FALSE)),1,VLOOKUP(N314,DANGERCLP,2,FALSE))</f>
        <v>1</v>
      </c>
      <c r="BO314" s="154">
        <f>IF(ISNA(VLOOKUP(O314,DANGERCLP,2,FALSE)),1,VLOOKUP(O314,DANGERCLP,2,FALSE))</f>
        <v>1</v>
      </c>
      <c r="BP314" s="154">
        <f>IF(ISNA(VLOOKUP(P314,VLEPON,2)),1,VLOOKUP(P314,VLEPON,2))</f>
        <v>1</v>
      </c>
      <c r="BQ314" s="155">
        <f>T314/MAXA($T$8:$T$463)</f>
        <v>0</v>
      </c>
      <c r="BR314" s="156">
        <f t="shared" si="178"/>
        <v>11</v>
      </c>
      <c r="BS314" s="156">
        <f t="shared" si="179"/>
        <v>11</v>
      </c>
      <c r="BT314" s="157">
        <f t="shared" si="180"/>
        <v>1</v>
      </c>
      <c r="BU314" s="255">
        <f t="shared" si="194"/>
        <v>1</v>
      </c>
      <c r="BV314" s="252">
        <f>IF(ISNA(VLOOKUP((CONCATENATE(U314,V314)),Fréquencess,3,FALSE)),0,VLOOKUP((CONCATENATE(U314,V314)),Fréquencess,3,FALSE))</f>
        <v>1</v>
      </c>
      <c r="BW314" s="247">
        <f t="shared" si="181"/>
        <v>1</v>
      </c>
      <c r="BX314" s="247">
        <f t="shared" si="200"/>
        <v>1</v>
      </c>
      <c r="BY314" s="247">
        <f>IF(ISNA(VLOOKUP(Q314,score_volatilité,2,FALSE)),0,VLOOKUP(Q314,score_volatilité,2,FALSE))</f>
        <v>1</v>
      </c>
      <c r="BZ314" s="247">
        <f>IF(ISNA(VLOOKUP(X314,score_procédé,2,FALSE)),0,VLOOKUP(X314,score_procédé,2,FALSE))</f>
        <v>0.5</v>
      </c>
      <c r="CA314" s="247">
        <f>IF(ISNA(VLOOKUP(Y314,score_protection,2,FALSE)),0,VLOOKUP(Y314,score_protection,2,FALSE))</f>
        <v>1</v>
      </c>
      <c r="CB314" s="252">
        <f t="shared" si="201"/>
        <v>0.5</v>
      </c>
      <c r="CC314" s="154">
        <f>IF(ISNA(VLOOKUP(L314,DANGERARRETE,10,FALSE)),0,VLOOKUP(L314,DANGERARRETE,10,FALSE))</f>
        <v>0</v>
      </c>
      <c r="CD314" s="154">
        <f>IF(ISNA(VLOOKUP(M314,DANGERARRETE,10,FALSE)),0,VLOOKUP(M314,DANGERARRETE,10,FALSE))</f>
        <v>0</v>
      </c>
      <c r="CE314" s="154">
        <f>IF(ISNA(VLOOKUP(N314,DANGERARRETE,10,FALSE)),0,VLOOKUP(N314,DANGERARRETE,10,FALSE))</f>
        <v>0</v>
      </c>
      <c r="CF314" s="154">
        <f>IF(ISNA(VLOOKUP(O314,DANGERARRETE,10,FALSE)),0,VLOOKUP(O314,DANGERARRETE,10,FALSE))</f>
        <v>0</v>
      </c>
      <c r="CG314" s="154">
        <f t="shared" si="202"/>
        <v>0</v>
      </c>
      <c r="CH314" s="296" t="str">
        <f t="shared" si="205"/>
        <v>NON</v>
      </c>
    </row>
    <row r="315" spans="1:86" s="108" customFormat="1" ht="26.5" customHeight="1" x14ac:dyDescent="0.25">
      <c r="A315" s="77">
        <v>116</v>
      </c>
      <c r="B315" s="105"/>
      <c r="C315" s="105"/>
      <c r="D315" s="106"/>
      <c r="E315" s="106"/>
      <c r="F315" s="107"/>
      <c r="G315" s="114" t="s">
        <v>76</v>
      </c>
      <c r="H315" s="114" t="s">
        <v>76</v>
      </c>
      <c r="I315" s="114" t="s">
        <v>76</v>
      </c>
      <c r="J315" s="114" t="s">
        <v>76</v>
      </c>
      <c r="K315" s="114" t="s">
        <v>9</v>
      </c>
      <c r="L315" s="108" t="s">
        <v>8</v>
      </c>
      <c r="M315" s="108" t="s">
        <v>8</v>
      </c>
      <c r="N315" s="108" t="s">
        <v>8</v>
      </c>
      <c r="O315" s="108" t="s">
        <v>8</v>
      </c>
      <c r="P315" s="225" t="s">
        <v>76</v>
      </c>
      <c r="Q315" s="244" t="s">
        <v>34</v>
      </c>
      <c r="R315" s="259" t="s">
        <v>299</v>
      </c>
      <c r="S315" s="265" t="s">
        <v>300</v>
      </c>
      <c r="T315" s="217">
        <v>0</v>
      </c>
      <c r="U315" s="149" t="s">
        <v>58</v>
      </c>
      <c r="V315" s="149" t="s">
        <v>256</v>
      </c>
      <c r="W315" s="150" t="str">
        <f t="shared" si="177"/>
        <v>&lt; 30 mn</v>
      </c>
      <c r="X315" s="151" t="s">
        <v>31</v>
      </c>
      <c r="Y315" s="229" t="s">
        <v>108</v>
      </c>
      <c r="Z315" s="152">
        <f t="shared" si="182"/>
        <v>0</v>
      </c>
      <c r="AA315" s="152">
        <f t="shared" si="183"/>
        <v>0</v>
      </c>
      <c r="AB315" s="152">
        <f t="shared" si="184"/>
        <v>0</v>
      </c>
      <c r="AC315" s="152">
        <f t="shared" si="185"/>
        <v>0</v>
      </c>
      <c r="AD315" s="152">
        <f t="shared" si="186"/>
        <v>0</v>
      </c>
      <c r="AE315" s="152">
        <f t="shared" si="187"/>
        <v>0</v>
      </c>
      <c r="AF315" s="152">
        <f t="shared" si="188"/>
        <v>0</v>
      </c>
      <c r="AG315" s="152">
        <f t="shared" si="189"/>
        <v>0</v>
      </c>
      <c r="AH315" s="152">
        <f t="shared" si="190"/>
        <v>0</v>
      </c>
      <c r="AI315" s="152">
        <f t="shared" si="191"/>
        <v>0</v>
      </c>
      <c r="AJ315" s="152">
        <f t="shared" si="192"/>
        <v>0</v>
      </c>
      <c r="AK315" s="152">
        <f t="shared" si="193"/>
        <v>0</v>
      </c>
      <c r="AL315" s="263">
        <f t="shared" si="175"/>
        <v>0</v>
      </c>
      <c r="AM315" s="263">
        <f t="shared" si="173"/>
        <v>0</v>
      </c>
      <c r="AN315" s="263">
        <f t="shared" si="176"/>
        <v>0</v>
      </c>
      <c r="AO315" s="251">
        <f t="shared" si="174"/>
        <v>0</v>
      </c>
      <c r="AP315" s="153">
        <f t="shared" si="195"/>
        <v>0</v>
      </c>
      <c r="AQ315" s="153" t="str">
        <f t="shared" si="196"/>
        <v>0</v>
      </c>
      <c r="AR315" s="153" t="str">
        <f t="shared" si="203"/>
        <v>0</v>
      </c>
      <c r="AS315" s="153" t="str">
        <f t="shared" si="204"/>
        <v>0</v>
      </c>
      <c r="AT315" s="247">
        <f t="shared" si="197"/>
        <v>1</v>
      </c>
      <c r="AU315" s="247" t="str">
        <f t="shared" si="198"/>
        <v>Faible</v>
      </c>
      <c r="AV315" s="346" t="str">
        <f t="shared" si="199"/>
        <v>NON</v>
      </c>
      <c r="AW315" s="234" t="str">
        <f>IF(CB315&lt;100,"RISQUE MINIME","RISQUE NON FAIBLE")</f>
        <v>RISQUE MINIME</v>
      </c>
      <c r="AX315" s="231" t="str">
        <f>IF(AO315=0,"NON","OUI")</f>
        <v>NON</v>
      </c>
      <c r="AY315" s="351"/>
      <c r="AZ315" s="352" t="s">
        <v>310</v>
      </c>
      <c r="BA315" s="237" t="str">
        <f>IF(AP315=0,"NON","OUI")</f>
        <v>NON</v>
      </c>
      <c r="BB315" s="351"/>
      <c r="BC315" s="351"/>
      <c r="BD315" s="352" t="s">
        <v>310</v>
      </c>
      <c r="BE315" s="237" t="str">
        <f>IF((AQ315+AR315)=3,"YEUX / INGESTION",IF(AQ315="2","YEUX",IF(AR315="1","INGESTION","NON")))</f>
        <v>NON</v>
      </c>
      <c r="BF315" s="351"/>
      <c r="BG315" s="354" t="s">
        <v>310</v>
      </c>
      <c r="BH315" s="154">
        <f>IF(ISNA(VLOOKUP(L315,CMRCLP,4,FALSE)),0,VLOOKUP(L315,CMRCLP,4))</f>
        <v>0</v>
      </c>
      <c r="BI315" s="154">
        <f>IF(ISNA(VLOOKUP(M315,CMRCLP,4,FALSE)),0,VLOOKUP(M315,CMRCLP,4))</f>
        <v>0</v>
      </c>
      <c r="BJ315" s="154">
        <f>IF(ISNA(VLOOKUP(N315,CMRCLP,4,FALSE)),0,VLOOKUP(N315,CMRCLP,4))</f>
        <v>0</v>
      </c>
      <c r="BK315" s="154">
        <f>IF(ISNA(VLOOKUP(O315,CMRCLP,4,FALSE)),0,VLOOKUP(O315,CMRCLP,4))</f>
        <v>0</v>
      </c>
      <c r="BL315" s="154">
        <f>IF(ISNA(VLOOKUP(L315,DANGERCLP,2,FALSE)),1,VLOOKUP(L315,DANGERCLP,2,FALSE))</f>
        <v>1</v>
      </c>
      <c r="BM315" s="154">
        <f>IF(ISNA(VLOOKUP(M315,DANGERCLP,2,FALSE)),1,VLOOKUP(M315,DANGERCLP,2,FALSE))</f>
        <v>1</v>
      </c>
      <c r="BN315" s="154">
        <f>IF(ISNA(VLOOKUP(N315,DANGERCLP,2,FALSE)),1,VLOOKUP(N315,DANGERCLP,2,FALSE))</f>
        <v>1</v>
      </c>
      <c r="BO315" s="154">
        <f>IF(ISNA(VLOOKUP(O315,DANGERCLP,2,FALSE)),1,VLOOKUP(O315,DANGERCLP,2,FALSE))</f>
        <v>1</v>
      </c>
      <c r="BP315" s="154">
        <f>IF(ISNA(VLOOKUP(P315,VLEPON,2)),1,VLOOKUP(P315,VLEPON,2))</f>
        <v>1</v>
      </c>
      <c r="BQ315" s="155">
        <f>T315/MAXA($T$8:$T$463)</f>
        <v>0</v>
      </c>
      <c r="BR315" s="156">
        <f t="shared" si="178"/>
        <v>11</v>
      </c>
      <c r="BS315" s="156">
        <f t="shared" si="179"/>
        <v>11</v>
      </c>
      <c r="BT315" s="157">
        <f t="shared" si="180"/>
        <v>1</v>
      </c>
      <c r="BU315" s="255">
        <f t="shared" si="194"/>
        <v>1</v>
      </c>
      <c r="BV315" s="252">
        <f>IF(ISNA(VLOOKUP((CONCATENATE(U315,V315)),Fréquencess,3,FALSE)),0,VLOOKUP((CONCATENATE(U315,V315)),Fréquencess,3,FALSE))</f>
        <v>1</v>
      </c>
      <c r="BW315" s="247">
        <f t="shared" si="181"/>
        <v>1</v>
      </c>
      <c r="BX315" s="247">
        <f t="shared" si="200"/>
        <v>1</v>
      </c>
      <c r="BY315" s="247">
        <f>IF(ISNA(VLOOKUP(Q315,score_volatilité,2,FALSE)),0,VLOOKUP(Q315,score_volatilité,2,FALSE))</f>
        <v>1</v>
      </c>
      <c r="BZ315" s="247">
        <f>IF(ISNA(VLOOKUP(X315,score_procédé,2,FALSE)),0,VLOOKUP(X315,score_procédé,2,FALSE))</f>
        <v>0.5</v>
      </c>
      <c r="CA315" s="247">
        <f>IF(ISNA(VLOOKUP(Y315,score_protection,2,FALSE)),0,VLOOKUP(Y315,score_protection,2,FALSE))</f>
        <v>1</v>
      </c>
      <c r="CB315" s="252">
        <f t="shared" si="201"/>
        <v>0.5</v>
      </c>
      <c r="CC315" s="154">
        <f>IF(ISNA(VLOOKUP(L315,DANGERARRETE,10,FALSE)),0,VLOOKUP(L315,DANGERARRETE,10,FALSE))</f>
        <v>0</v>
      </c>
      <c r="CD315" s="154">
        <f>IF(ISNA(VLOOKUP(M315,DANGERARRETE,10,FALSE)),0,VLOOKUP(M315,DANGERARRETE,10,FALSE))</f>
        <v>0</v>
      </c>
      <c r="CE315" s="154">
        <f>IF(ISNA(VLOOKUP(N315,DANGERARRETE,10,FALSE)),0,VLOOKUP(N315,DANGERARRETE,10,FALSE))</f>
        <v>0</v>
      </c>
      <c r="CF315" s="154">
        <f>IF(ISNA(VLOOKUP(O315,DANGERARRETE,10,FALSE)),0,VLOOKUP(O315,DANGERARRETE,10,FALSE))</f>
        <v>0</v>
      </c>
      <c r="CG315" s="154">
        <f t="shared" si="202"/>
        <v>0</v>
      </c>
      <c r="CH315" s="296" t="str">
        <f t="shared" si="205"/>
        <v>NON</v>
      </c>
    </row>
    <row r="316" spans="1:86" s="108" customFormat="1" ht="26.5" customHeight="1" x14ac:dyDescent="0.25">
      <c r="A316" s="77">
        <v>116</v>
      </c>
      <c r="B316" s="105"/>
      <c r="C316" s="105"/>
      <c r="D316" s="106"/>
      <c r="E316" s="106"/>
      <c r="F316" s="107"/>
      <c r="G316" s="114" t="s">
        <v>76</v>
      </c>
      <c r="H316" s="114" t="s">
        <v>76</v>
      </c>
      <c r="I316" s="114" t="s">
        <v>76</v>
      </c>
      <c r="J316" s="114" t="s">
        <v>76</v>
      </c>
      <c r="K316" s="114" t="s">
        <v>9</v>
      </c>
      <c r="L316" s="108" t="s">
        <v>8</v>
      </c>
      <c r="M316" s="108" t="s">
        <v>8</v>
      </c>
      <c r="N316" s="108" t="s">
        <v>8</v>
      </c>
      <c r="O316" s="108" t="s">
        <v>8</v>
      </c>
      <c r="P316" s="225" t="s">
        <v>76</v>
      </c>
      <c r="Q316" s="244" t="s">
        <v>34</v>
      </c>
      <c r="R316" s="259" t="s">
        <v>299</v>
      </c>
      <c r="S316" s="265" t="s">
        <v>300</v>
      </c>
      <c r="T316" s="217">
        <v>0</v>
      </c>
      <c r="U316" s="149" t="s">
        <v>58</v>
      </c>
      <c r="V316" s="149" t="s">
        <v>256</v>
      </c>
      <c r="W316" s="150" t="str">
        <f t="shared" si="177"/>
        <v>&lt; 30 mn</v>
      </c>
      <c r="X316" s="151" t="s">
        <v>31</v>
      </c>
      <c r="Y316" s="229" t="s">
        <v>108</v>
      </c>
      <c r="Z316" s="152">
        <f t="shared" si="182"/>
        <v>0</v>
      </c>
      <c r="AA316" s="152">
        <f t="shared" si="183"/>
        <v>0</v>
      </c>
      <c r="AB316" s="152">
        <f t="shared" si="184"/>
        <v>0</v>
      </c>
      <c r="AC316" s="152">
        <f t="shared" si="185"/>
        <v>0</v>
      </c>
      <c r="AD316" s="152">
        <f t="shared" si="186"/>
        <v>0</v>
      </c>
      <c r="AE316" s="152">
        <f t="shared" si="187"/>
        <v>0</v>
      </c>
      <c r="AF316" s="152">
        <f t="shared" si="188"/>
        <v>0</v>
      </c>
      <c r="AG316" s="152">
        <f t="shared" si="189"/>
        <v>0</v>
      </c>
      <c r="AH316" s="152">
        <f t="shared" si="190"/>
        <v>0</v>
      </c>
      <c r="AI316" s="152">
        <f t="shared" si="191"/>
        <v>0</v>
      </c>
      <c r="AJ316" s="152">
        <f t="shared" si="192"/>
        <v>0</v>
      </c>
      <c r="AK316" s="152">
        <f t="shared" si="193"/>
        <v>0</v>
      </c>
      <c r="AL316" s="263">
        <f t="shared" si="175"/>
        <v>0</v>
      </c>
      <c r="AM316" s="263">
        <f t="shared" si="173"/>
        <v>0</v>
      </c>
      <c r="AN316" s="263">
        <f t="shared" si="176"/>
        <v>0</v>
      </c>
      <c r="AO316" s="251">
        <f t="shared" si="174"/>
        <v>0</v>
      </c>
      <c r="AP316" s="153">
        <f t="shared" si="195"/>
        <v>0</v>
      </c>
      <c r="AQ316" s="153" t="str">
        <f t="shared" si="196"/>
        <v>0</v>
      </c>
      <c r="AR316" s="153" t="str">
        <f t="shared" si="203"/>
        <v>0</v>
      </c>
      <c r="AS316" s="153" t="str">
        <f t="shared" si="204"/>
        <v>0</v>
      </c>
      <c r="AT316" s="247">
        <f t="shared" si="197"/>
        <v>1</v>
      </c>
      <c r="AU316" s="247" t="str">
        <f t="shared" si="198"/>
        <v>Faible</v>
      </c>
      <c r="AV316" s="346" t="str">
        <f t="shared" si="199"/>
        <v>NON</v>
      </c>
      <c r="AW316" s="234" t="str">
        <f>IF(CB316&lt;100,"RISQUE MINIME","RISQUE NON FAIBLE")</f>
        <v>RISQUE MINIME</v>
      </c>
      <c r="AX316" s="231" t="str">
        <f>IF(AO316=0,"NON","OUI")</f>
        <v>NON</v>
      </c>
      <c r="AY316" s="351"/>
      <c r="AZ316" s="352" t="s">
        <v>310</v>
      </c>
      <c r="BA316" s="237" t="str">
        <f>IF(AP316=0,"NON","OUI")</f>
        <v>NON</v>
      </c>
      <c r="BB316" s="351"/>
      <c r="BC316" s="351"/>
      <c r="BD316" s="352" t="s">
        <v>310</v>
      </c>
      <c r="BE316" s="237" t="str">
        <f>IF((AQ316+AR316)=3,"YEUX / INGESTION",IF(AQ316="2","YEUX",IF(AR316="1","INGESTION","NON")))</f>
        <v>NON</v>
      </c>
      <c r="BF316" s="351"/>
      <c r="BG316" s="354" t="s">
        <v>310</v>
      </c>
      <c r="BH316" s="154">
        <f>IF(ISNA(VLOOKUP(L316,CMRCLP,4,FALSE)),0,VLOOKUP(L316,CMRCLP,4))</f>
        <v>0</v>
      </c>
      <c r="BI316" s="154">
        <f>IF(ISNA(VLOOKUP(M316,CMRCLP,4,FALSE)),0,VLOOKUP(M316,CMRCLP,4))</f>
        <v>0</v>
      </c>
      <c r="BJ316" s="154">
        <f>IF(ISNA(VLOOKUP(N316,CMRCLP,4,FALSE)),0,VLOOKUP(N316,CMRCLP,4))</f>
        <v>0</v>
      </c>
      <c r="BK316" s="154">
        <f>IF(ISNA(VLOOKUP(O316,CMRCLP,4,FALSE)),0,VLOOKUP(O316,CMRCLP,4))</f>
        <v>0</v>
      </c>
      <c r="BL316" s="154">
        <f>IF(ISNA(VLOOKUP(L316,DANGERCLP,2,FALSE)),1,VLOOKUP(L316,DANGERCLP,2,FALSE))</f>
        <v>1</v>
      </c>
      <c r="BM316" s="154">
        <f>IF(ISNA(VLOOKUP(M316,DANGERCLP,2,FALSE)),1,VLOOKUP(M316,DANGERCLP,2,FALSE))</f>
        <v>1</v>
      </c>
      <c r="BN316" s="154">
        <f>IF(ISNA(VLOOKUP(N316,DANGERCLP,2,FALSE)),1,VLOOKUP(N316,DANGERCLP,2,FALSE))</f>
        <v>1</v>
      </c>
      <c r="BO316" s="154">
        <f>IF(ISNA(VLOOKUP(O316,DANGERCLP,2,FALSE)),1,VLOOKUP(O316,DANGERCLP,2,FALSE))</f>
        <v>1</v>
      </c>
      <c r="BP316" s="154">
        <f>IF(ISNA(VLOOKUP(P316,VLEPON,2)),1,VLOOKUP(P316,VLEPON,2))</f>
        <v>1</v>
      </c>
      <c r="BQ316" s="155">
        <f>T316/MAXA($T$8:$T$463)</f>
        <v>0</v>
      </c>
      <c r="BR316" s="156">
        <f t="shared" si="178"/>
        <v>11</v>
      </c>
      <c r="BS316" s="156">
        <f t="shared" si="179"/>
        <v>11</v>
      </c>
      <c r="BT316" s="157">
        <f t="shared" si="180"/>
        <v>1</v>
      </c>
      <c r="BU316" s="255">
        <f t="shared" si="194"/>
        <v>1</v>
      </c>
      <c r="BV316" s="252">
        <f>IF(ISNA(VLOOKUP((CONCATENATE(U316,V316)),Fréquencess,3,FALSE)),0,VLOOKUP((CONCATENATE(U316,V316)),Fréquencess,3,FALSE))</f>
        <v>1</v>
      </c>
      <c r="BW316" s="247">
        <f t="shared" si="181"/>
        <v>1</v>
      </c>
      <c r="BX316" s="247">
        <f t="shared" si="200"/>
        <v>1</v>
      </c>
      <c r="BY316" s="247">
        <f>IF(ISNA(VLOOKUP(Q316,score_volatilité,2,FALSE)),0,VLOOKUP(Q316,score_volatilité,2,FALSE))</f>
        <v>1</v>
      </c>
      <c r="BZ316" s="247">
        <f>IF(ISNA(VLOOKUP(X316,score_procédé,2,FALSE)),0,VLOOKUP(X316,score_procédé,2,FALSE))</f>
        <v>0.5</v>
      </c>
      <c r="CA316" s="247">
        <f>IF(ISNA(VLOOKUP(Y316,score_protection,2,FALSE)),0,VLOOKUP(Y316,score_protection,2,FALSE))</f>
        <v>1</v>
      </c>
      <c r="CB316" s="252">
        <f t="shared" si="201"/>
        <v>0.5</v>
      </c>
      <c r="CC316" s="154">
        <f>IF(ISNA(VLOOKUP(L316,DANGERARRETE,10,FALSE)),0,VLOOKUP(L316,DANGERARRETE,10,FALSE))</f>
        <v>0</v>
      </c>
      <c r="CD316" s="154">
        <f>IF(ISNA(VLOOKUP(M316,DANGERARRETE,10,FALSE)),0,VLOOKUP(M316,DANGERARRETE,10,FALSE))</f>
        <v>0</v>
      </c>
      <c r="CE316" s="154">
        <f>IF(ISNA(VLOOKUP(N316,DANGERARRETE,10,FALSE)),0,VLOOKUP(N316,DANGERARRETE,10,FALSE))</f>
        <v>0</v>
      </c>
      <c r="CF316" s="154">
        <f>IF(ISNA(VLOOKUP(O316,DANGERARRETE,10,FALSE)),0,VLOOKUP(O316,DANGERARRETE,10,FALSE))</f>
        <v>0</v>
      </c>
      <c r="CG316" s="154">
        <f t="shared" si="202"/>
        <v>0</v>
      </c>
      <c r="CH316" s="296" t="str">
        <f t="shared" si="205"/>
        <v>NON</v>
      </c>
    </row>
    <row r="317" spans="1:86" s="108" customFormat="1" ht="26.5" customHeight="1" x14ac:dyDescent="0.25">
      <c r="A317" s="77">
        <v>116</v>
      </c>
      <c r="B317" s="105"/>
      <c r="C317" s="105"/>
      <c r="D317" s="106"/>
      <c r="E317" s="106"/>
      <c r="F317" s="107"/>
      <c r="G317" s="114" t="s">
        <v>76</v>
      </c>
      <c r="H317" s="114" t="s">
        <v>76</v>
      </c>
      <c r="I317" s="114" t="s">
        <v>76</v>
      </c>
      <c r="J317" s="114" t="s">
        <v>76</v>
      </c>
      <c r="K317" s="114" t="s">
        <v>9</v>
      </c>
      <c r="L317" s="108" t="s">
        <v>8</v>
      </c>
      <c r="M317" s="108" t="s">
        <v>8</v>
      </c>
      <c r="N317" s="108" t="s">
        <v>8</v>
      </c>
      <c r="O317" s="108" t="s">
        <v>8</v>
      </c>
      <c r="P317" s="225" t="s">
        <v>76</v>
      </c>
      <c r="Q317" s="244" t="s">
        <v>34</v>
      </c>
      <c r="R317" s="259" t="s">
        <v>299</v>
      </c>
      <c r="S317" s="265" t="s">
        <v>300</v>
      </c>
      <c r="T317" s="217">
        <v>0</v>
      </c>
      <c r="U317" s="149" t="s">
        <v>58</v>
      </c>
      <c r="V317" s="149" t="s">
        <v>256</v>
      </c>
      <c r="W317" s="150" t="str">
        <f t="shared" si="177"/>
        <v>&lt; 30 mn</v>
      </c>
      <c r="X317" s="151" t="s">
        <v>31</v>
      </c>
      <c r="Y317" s="229" t="s">
        <v>108</v>
      </c>
      <c r="Z317" s="152">
        <f t="shared" si="182"/>
        <v>0</v>
      </c>
      <c r="AA317" s="152">
        <f t="shared" si="183"/>
        <v>0</v>
      </c>
      <c r="AB317" s="152">
        <f t="shared" si="184"/>
        <v>0</v>
      </c>
      <c r="AC317" s="152">
        <f t="shared" si="185"/>
        <v>0</v>
      </c>
      <c r="AD317" s="152">
        <f t="shared" si="186"/>
        <v>0</v>
      </c>
      <c r="AE317" s="152">
        <f t="shared" si="187"/>
        <v>0</v>
      </c>
      <c r="AF317" s="152">
        <f t="shared" si="188"/>
        <v>0</v>
      </c>
      <c r="AG317" s="152">
        <f t="shared" si="189"/>
        <v>0</v>
      </c>
      <c r="AH317" s="152">
        <f t="shared" si="190"/>
        <v>0</v>
      </c>
      <c r="AI317" s="152">
        <f t="shared" si="191"/>
        <v>0</v>
      </c>
      <c r="AJ317" s="152">
        <f t="shared" si="192"/>
        <v>0</v>
      </c>
      <c r="AK317" s="152">
        <f t="shared" si="193"/>
        <v>0</v>
      </c>
      <c r="AL317" s="263">
        <f t="shared" si="175"/>
        <v>0</v>
      </c>
      <c r="AM317" s="263">
        <f t="shared" si="173"/>
        <v>0</v>
      </c>
      <c r="AN317" s="263">
        <f t="shared" si="176"/>
        <v>0</v>
      </c>
      <c r="AO317" s="251">
        <f t="shared" si="174"/>
        <v>0</v>
      </c>
      <c r="AP317" s="153">
        <f t="shared" si="195"/>
        <v>0</v>
      </c>
      <c r="AQ317" s="153" t="str">
        <f t="shared" si="196"/>
        <v>0</v>
      </c>
      <c r="AR317" s="153" t="str">
        <f t="shared" si="203"/>
        <v>0</v>
      </c>
      <c r="AS317" s="153" t="str">
        <f t="shared" si="204"/>
        <v>0</v>
      </c>
      <c r="AT317" s="247">
        <f t="shared" si="197"/>
        <v>1</v>
      </c>
      <c r="AU317" s="247" t="str">
        <f t="shared" si="198"/>
        <v>Faible</v>
      </c>
      <c r="AV317" s="346" t="str">
        <f t="shared" si="199"/>
        <v>NON</v>
      </c>
      <c r="AW317" s="234" t="str">
        <f>IF(CB317&lt;100,"RISQUE MINIME","RISQUE NON FAIBLE")</f>
        <v>RISQUE MINIME</v>
      </c>
      <c r="AX317" s="231" t="str">
        <f>IF(AO317=0,"NON","OUI")</f>
        <v>NON</v>
      </c>
      <c r="AY317" s="351"/>
      <c r="AZ317" s="352" t="s">
        <v>310</v>
      </c>
      <c r="BA317" s="237" t="str">
        <f>IF(AP317=0,"NON","OUI")</f>
        <v>NON</v>
      </c>
      <c r="BB317" s="351"/>
      <c r="BC317" s="351"/>
      <c r="BD317" s="352" t="s">
        <v>310</v>
      </c>
      <c r="BE317" s="237" t="str">
        <f>IF((AQ317+AR317)=3,"YEUX / INGESTION",IF(AQ317="2","YEUX",IF(AR317="1","INGESTION","NON")))</f>
        <v>NON</v>
      </c>
      <c r="BF317" s="351"/>
      <c r="BG317" s="354" t="s">
        <v>310</v>
      </c>
      <c r="BH317" s="154">
        <f>IF(ISNA(VLOOKUP(L317,CMRCLP,4,FALSE)),0,VLOOKUP(L317,CMRCLP,4))</f>
        <v>0</v>
      </c>
      <c r="BI317" s="154">
        <f>IF(ISNA(VLOOKUP(M317,CMRCLP,4,FALSE)),0,VLOOKUP(M317,CMRCLP,4))</f>
        <v>0</v>
      </c>
      <c r="BJ317" s="154">
        <f>IF(ISNA(VLOOKUP(N317,CMRCLP,4,FALSE)),0,VLOOKUP(N317,CMRCLP,4))</f>
        <v>0</v>
      </c>
      <c r="BK317" s="154">
        <f>IF(ISNA(VLOOKUP(O317,CMRCLP,4,FALSE)),0,VLOOKUP(O317,CMRCLP,4))</f>
        <v>0</v>
      </c>
      <c r="BL317" s="154">
        <f>IF(ISNA(VLOOKUP(L317,DANGERCLP,2,FALSE)),1,VLOOKUP(L317,DANGERCLP,2,FALSE))</f>
        <v>1</v>
      </c>
      <c r="BM317" s="154">
        <f>IF(ISNA(VLOOKUP(M317,DANGERCLP,2,FALSE)),1,VLOOKUP(M317,DANGERCLP,2,FALSE))</f>
        <v>1</v>
      </c>
      <c r="BN317" s="154">
        <f>IF(ISNA(VLOOKUP(N317,DANGERCLP,2,FALSE)),1,VLOOKUP(N317,DANGERCLP,2,FALSE))</f>
        <v>1</v>
      </c>
      <c r="BO317" s="154">
        <f>IF(ISNA(VLOOKUP(O317,DANGERCLP,2,FALSE)),1,VLOOKUP(O317,DANGERCLP,2,FALSE))</f>
        <v>1</v>
      </c>
      <c r="BP317" s="154">
        <f>IF(ISNA(VLOOKUP(P317,VLEPON,2)),1,VLOOKUP(P317,VLEPON,2))</f>
        <v>1</v>
      </c>
      <c r="BQ317" s="155">
        <f>T317/MAXA($T$8:$T$463)</f>
        <v>0</v>
      </c>
      <c r="BR317" s="156">
        <f t="shared" si="178"/>
        <v>11</v>
      </c>
      <c r="BS317" s="156">
        <f t="shared" si="179"/>
        <v>11</v>
      </c>
      <c r="BT317" s="157">
        <f t="shared" si="180"/>
        <v>1</v>
      </c>
      <c r="BU317" s="255">
        <f t="shared" si="194"/>
        <v>1</v>
      </c>
      <c r="BV317" s="252">
        <f>IF(ISNA(VLOOKUP((CONCATENATE(U317,V317)),Fréquencess,3,FALSE)),0,VLOOKUP((CONCATENATE(U317,V317)),Fréquencess,3,FALSE))</f>
        <v>1</v>
      </c>
      <c r="BW317" s="247">
        <f t="shared" si="181"/>
        <v>1</v>
      </c>
      <c r="BX317" s="247">
        <f t="shared" si="200"/>
        <v>1</v>
      </c>
      <c r="BY317" s="247">
        <f>IF(ISNA(VLOOKUP(Q317,score_volatilité,2,FALSE)),0,VLOOKUP(Q317,score_volatilité,2,FALSE))</f>
        <v>1</v>
      </c>
      <c r="BZ317" s="247">
        <f>IF(ISNA(VLOOKUP(X317,score_procédé,2,FALSE)),0,VLOOKUP(X317,score_procédé,2,FALSE))</f>
        <v>0.5</v>
      </c>
      <c r="CA317" s="247">
        <f>IF(ISNA(VLOOKUP(Y317,score_protection,2,FALSE)),0,VLOOKUP(Y317,score_protection,2,FALSE))</f>
        <v>1</v>
      </c>
      <c r="CB317" s="252">
        <f t="shared" si="201"/>
        <v>0.5</v>
      </c>
      <c r="CC317" s="154">
        <f>IF(ISNA(VLOOKUP(L317,DANGERARRETE,10,FALSE)),0,VLOOKUP(L317,DANGERARRETE,10,FALSE))</f>
        <v>0</v>
      </c>
      <c r="CD317" s="154">
        <f>IF(ISNA(VLOOKUP(M317,DANGERARRETE,10,FALSE)),0,VLOOKUP(M317,DANGERARRETE,10,FALSE))</f>
        <v>0</v>
      </c>
      <c r="CE317" s="154">
        <f>IF(ISNA(VLOOKUP(N317,DANGERARRETE,10,FALSE)),0,VLOOKUP(N317,DANGERARRETE,10,FALSE))</f>
        <v>0</v>
      </c>
      <c r="CF317" s="154">
        <f>IF(ISNA(VLOOKUP(O317,DANGERARRETE,10,FALSE)),0,VLOOKUP(O317,DANGERARRETE,10,FALSE))</f>
        <v>0</v>
      </c>
      <c r="CG317" s="154">
        <f t="shared" si="202"/>
        <v>0</v>
      </c>
      <c r="CH317" s="296" t="str">
        <f t="shared" si="205"/>
        <v>NON</v>
      </c>
    </row>
    <row r="318" spans="1:86" s="108" customFormat="1" ht="26.5" customHeight="1" x14ac:dyDescent="0.25">
      <c r="A318" s="77">
        <v>116</v>
      </c>
      <c r="B318" s="105"/>
      <c r="C318" s="105"/>
      <c r="D318" s="106"/>
      <c r="E318" s="106"/>
      <c r="F318" s="107"/>
      <c r="G318" s="114" t="s">
        <v>76</v>
      </c>
      <c r="H318" s="114" t="s">
        <v>76</v>
      </c>
      <c r="I318" s="114" t="s">
        <v>76</v>
      </c>
      <c r="J318" s="114" t="s">
        <v>76</v>
      </c>
      <c r="K318" s="114" t="s">
        <v>9</v>
      </c>
      <c r="L318" s="108" t="s">
        <v>8</v>
      </c>
      <c r="M318" s="108" t="s">
        <v>8</v>
      </c>
      <c r="N318" s="108" t="s">
        <v>8</v>
      </c>
      <c r="O318" s="108" t="s">
        <v>8</v>
      </c>
      <c r="P318" s="225" t="s">
        <v>76</v>
      </c>
      <c r="Q318" s="244" t="s">
        <v>34</v>
      </c>
      <c r="R318" s="259" t="s">
        <v>299</v>
      </c>
      <c r="S318" s="265" t="s">
        <v>300</v>
      </c>
      <c r="T318" s="217">
        <v>0</v>
      </c>
      <c r="U318" s="149" t="s">
        <v>58</v>
      </c>
      <c r="V318" s="149" t="s">
        <v>256</v>
      </c>
      <c r="W318" s="150" t="str">
        <f t="shared" si="177"/>
        <v>&lt; 30 mn</v>
      </c>
      <c r="X318" s="151" t="s">
        <v>31</v>
      </c>
      <c r="Y318" s="229" t="s">
        <v>108</v>
      </c>
      <c r="Z318" s="152">
        <f t="shared" si="182"/>
        <v>0</v>
      </c>
      <c r="AA318" s="152">
        <f t="shared" si="183"/>
        <v>0</v>
      </c>
      <c r="AB318" s="152">
        <f t="shared" si="184"/>
        <v>0</v>
      </c>
      <c r="AC318" s="152">
        <f t="shared" si="185"/>
        <v>0</v>
      </c>
      <c r="AD318" s="152">
        <f t="shared" si="186"/>
        <v>0</v>
      </c>
      <c r="AE318" s="152">
        <f t="shared" si="187"/>
        <v>0</v>
      </c>
      <c r="AF318" s="152">
        <f t="shared" si="188"/>
        <v>0</v>
      </c>
      <c r="AG318" s="152">
        <f t="shared" si="189"/>
        <v>0</v>
      </c>
      <c r="AH318" s="152">
        <f t="shared" si="190"/>
        <v>0</v>
      </c>
      <c r="AI318" s="152">
        <f t="shared" si="191"/>
        <v>0</v>
      </c>
      <c r="AJ318" s="152">
        <f t="shared" si="192"/>
        <v>0</v>
      </c>
      <c r="AK318" s="152">
        <f t="shared" si="193"/>
        <v>0</v>
      </c>
      <c r="AL318" s="263">
        <f t="shared" si="175"/>
        <v>0</v>
      </c>
      <c r="AM318" s="263">
        <f t="shared" si="173"/>
        <v>0</v>
      </c>
      <c r="AN318" s="263">
        <f t="shared" si="176"/>
        <v>0</v>
      </c>
      <c r="AO318" s="251">
        <f t="shared" si="174"/>
        <v>0</v>
      </c>
      <c r="AP318" s="153">
        <f t="shared" si="195"/>
        <v>0</v>
      </c>
      <c r="AQ318" s="153" t="str">
        <f t="shared" si="196"/>
        <v>0</v>
      </c>
      <c r="AR318" s="153" t="str">
        <f t="shared" si="203"/>
        <v>0</v>
      </c>
      <c r="AS318" s="153" t="str">
        <f t="shared" si="204"/>
        <v>0</v>
      </c>
      <c r="AT318" s="247">
        <f t="shared" si="197"/>
        <v>1</v>
      </c>
      <c r="AU318" s="247" t="str">
        <f t="shared" si="198"/>
        <v>Faible</v>
      </c>
      <c r="AV318" s="346" t="str">
        <f t="shared" si="199"/>
        <v>NON</v>
      </c>
      <c r="AW318" s="234" t="str">
        <f>IF(CB318&lt;100,"RISQUE MINIME","RISQUE NON FAIBLE")</f>
        <v>RISQUE MINIME</v>
      </c>
      <c r="AX318" s="231" t="str">
        <f>IF(AO318=0,"NON","OUI")</f>
        <v>NON</v>
      </c>
      <c r="AY318" s="351"/>
      <c r="AZ318" s="352" t="s">
        <v>310</v>
      </c>
      <c r="BA318" s="237" t="str">
        <f>IF(AP318=0,"NON","OUI")</f>
        <v>NON</v>
      </c>
      <c r="BB318" s="351"/>
      <c r="BC318" s="351"/>
      <c r="BD318" s="352" t="s">
        <v>310</v>
      </c>
      <c r="BE318" s="237" t="str">
        <f>IF((AQ318+AR318)=3,"YEUX / INGESTION",IF(AQ318="2","YEUX",IF(AR318="1","INGESTION","NON")))</f>
        <v>NON</v>
      </c>
      <c r="BF318" s="351"/>
      <c r="BG318" s="354" t="s">
        <v>310</v>
      </c>
      <c r="BH318" s="154">
        <f>IF(ISNA(VLOOKUP(L318,CMRCLP,4,FALSE)),0,VLOOKUP(L318,CMRCLP,4))</f>
        <v>0</v>
      </c>
      <c r="BI318" s="154">
        <f>IF(ISNA(VLOOKUP(M318,CMRCLP,4,FALSE)),0,VLOOKUP(M318,CMRCLP,4))</f>
        <v>0</v>
      </c>
      <c r="BJ318" s="154">
        <f>IF(ISNA(VLOOKUP(N318,CMRCLP,4,FALSE)),0,VLOOKUP(N318,CMRCLP,4))</f>
        <v>0</v>
      </c>
      <c r="BK318" s="154">
        <f>IF(ISNA(VLOOKUP(O318,CMRCLP,4,FALSE)),0,VLOOKUP(O318,CMRCLP,4))</f>
        <v>0</v>
      </c>
      <c r="BL318" s="154">
        <f>IF(ISNA(VLOOKUP(L318,DANGERCLP,2,FALSE)),1,VLOOKUP(L318,DANGERCLP,2,FALSE))</f>
        <v>1</v>
      </c>
      <c r="BM318" s="154">
        <f>IF(ISNA(VLOOKUP(M318,DANGERCLP,2,FALSE)),1,VLOOKUP(M318,DANGERCLP,2,FALSE))</f>
        <v>1</v>
      </c>
      <c r="BN318" s="154">
        <f>IF(ISNA(VLOOKUP(N318,DANGERCLP,2,FALSE)),1,VLOOKUP(N318,DANGERCLP,2,FALSE))</f>
        <v>1</v>
      </c>
      <c r="BO318" s="154">
        <f>IF(ISNA(VLOOKUP(O318,DANGERCLP,2,FALSE)),1,VLOOKUP(O318,DANGERCLP,2,FALSE))</f>
        <v>1</v>
      </c>
      <c r="BP318" s="154">
        <f>IF(ISNA(VLOOKUP(P318,VLEPON,2)),1,VLOOKUP(P318,VLEPON,2))</f>
        <v>1</v>
      </c>
      <c r="BQ318" s="155">
        <f>T318/MAXA($T$8:$T$463)</f>
        <v>0</v>
      </c>
      <c r="BR318" s="156">
        <f t="shared" si="178"/>
        <v>11</v>
      </c>
      <c r="BS318" s="156">
        <f t="shared" si="179"/>
        <v>11</v>
      </c>
      <c r="BT318" s="157">
        <f t="shared" si="180"/>
        <v>1</v>
      </c>
      <c r="BU318" s="255">
        <f t="shared" si="194"/>
        <v>1</v>
      </c>
      <c r="BV318" s="252">
        <f>IF(ISNA(VLOOKUP((CONCATENATE(U318,V318)),Fréquencess,3,FALSE)),0,VLOOKUP((CONCATENATE(U318,V318)),Fréquencess,3,FALSE))</f>
        <v>1</v>
      </c>
      <c r="BW318" s="247">
        <f t="shared" si="181"/>
        <v>1</v>
      </c>
      <c r="BX318" s="247">
        <f t="shared" si="200"/>
        <v>1</v>
      </c>
      <c r="BY318" s="247">
        <f>IF(ISNA(VLOOKUP(Q318,score_volatilité,2,FALSE)),0,VLOOKUP(Q318,score_volatilité,2,FALSE))</f>
        <v>1</v>
      </c>
      <c r="BZ318" s="247">
        <f>IF(ISNA(VLOOKUP(X318,score_procédé,2,FALSE)),0,VLOOKUP(X318,score_procédé,2,FALSE))</f>
        <v>0.5</v>
      </c>
      <c r="CA318" s="247">
        <f>IF(ISNA(VLOOKUP(Y318,score_protection,2,FALSE)),0,VLOOKUP(Y318,score_protection,2,FALSE))</f>
        <v>1</v>
      </c>
      <c r="CB318" s="252">
        <f t="shared" si="201"/>
        <v>0.5</v>
      </c>
      <c r="CC318" s="154">
        <f>IF(ISNA(VLOOKUP(L318,DANGERARRETE,10,FALSE)),0,VLOOKUP(L318,DANGERARRETE,10,FALSE))</f>
        <v>0</v>
      </c>
      <c r="CD318" s="154">
        <f>IF(ISNA(VLOOKUP(M318,DANGERARRETE,10,FALSE)),0,VLOOKUP(M318,DANGERARRETE,10,FALSE))</f>
        <v>0</v>
      </c>
      <c r="CE318" s="154">
        <f>IF(ISNA(VLOOKUP(N318,DANGERARRETE,10,FALSE)),0,VLOOKUP(N318,DANGERARRETE,10,FALSE))</f>
        <v>0</v>
      </c>
      <c r="CF318" s="154">
        <f>IF(ISNA(VLOOKUP(O318,DANGERARRETE,10,FALSE)),0,VLOOKUP(O318,DANGERARRETE,10,FALSE))</f>
        <v>0</v>
      </c>
      <c r="CG318" s="154">
        <f t="shared" si="202"/>
        <v>0</v>
      </c>
      <c r="CH318" s="296" t="str">
        <f t="shared" si="205"/>
        <v>NON</v>
      </c>
    </row>
    <row r="319" spans="1:86" s="108" customFormat="1" ht="26.5" customHeight="1" x14ac:dyDescent="0.25">
      <c r="A319" s="77">
        <v>116</v>
      </c>
      <c r="B319" s="105"/>
      <c r="C319" s="105"/>
      <c r="D319" s="106"/>
      <c r="E319" s="106"/>
      <c r="F319" s="107"/>
      <c r="G319" s="114" t="s">
        <v>76</v>
      </c>
      <c r="H319" s="114" t="s">
        <v>76</v>
      </c>
      <c r="I319" s="114" t="s">
        <v>76</v>
      </c>
      <c r="J319" s="114" t="s">
        <v>76</v>
      </c>
      <c r="K319" s="114" t="s">
        <v>9</v>
      </c>
      <c r="L319" s="108" t="s">
        <v>8</v>
      </c>
      <c r="M319" s="108" t="s">
        <v>8</v>
      </c>
      <c r="N319" s="108" t="s">
        <v>8</v>
      </c>
      <c r="O319" s="108" t="s">
        <v>8</v>
      </c>
      <c r="P319" s="225" t="s">
        <v>76</v>
      </c>
      <c r="Q319" s="244" t="s">
        <v>34</v>
      </c>
      <c r="R319" s="259" t="s">
        <v>299</v>
      </c>
      <c r="S319" s="265" t="s">
        <v>300</v>
      </c>
      <c r="T319" s="217">
        <v>0</v>
      </c>
      <c r="U319" s="149" t="s">
        <v>58</v>
      </c>
      <c r="V319" s="149" t="s">
        <v>256</v>
      </c>
      <c r="W319" s="150" t="str">
        <f t="shared" si="177"/>
        <v>&lt; 30 mn</v>
      </c>
      <c r="X319" s="151" t="s">
        <v>31</v>
      </c>
      <c r="Y319" s="229" t="s">
        <v>108</v>
      </c>
      <c r="Z319" s="152">
        <f t="shared" si="182"/>
        <v>0</v>
      </c>
      <c r="AA319" s="152">
        <f t="shared" si="183"/>
        <v>0</v>
      </c>
      <c r="AB319" s="152">
        <f t="shared" si="184"/>
        <v>0</v>
      </c>
      <c r="AC319" s="152">
        <f t="shared" si="185"/>
        <v>0</v>
      </c>
      <c r="AD319" s="152">
        <f t="shared" si="186"/>
        <v>0</v>
      </c>
      <c r="AE319" s="152">
        <f t="shared" si="187"/>
        <v>0</v>
      </c>
      <c r="AF319" s="152">
        <f t="shared" si="188"/>
        <v>0</v>
      </c>
      <c r="AG319" s="152">
        <f t="shared" si="189"/>
        <v>0</v>
      </c>
      <c r="AH319" s="152">
        <f t="shared" si="190"/>
        <v>0</v>
      </c>
      <c r="AI319" s="152">
        <f t="shared" si="191"/>
        <v>0</v>
      </c>
      <c r="AJ319" s="152">
        <f t="shared" si="192"/>
        <v>0</v>
      </c>
      <c r="AK319" s="152">
        <f t="shared" si="193"/>
        <v>0</v>
      </c>
      <c r="AL319" s="263">
        <f t="shared" si="175"/>
        <v>0</v>
      </c>
      <c r="AM319" s="263">
        <f t="shared" ref="AM319:AM382" si="206">IF(R319&lt;50,1,0)</f>
        <v>0</v>
      </c>
      <c r="AN319" s="263">
        <f t="shared" si="176"/>
        <v>0</v>
      </c>
      <c r="AO319" s="251">
        <f t="shared" ref="AO319:AO382" si="207">SUM(Z319,AC319,AF319,AI319,AL319:AN319)</f>
        <v>0</v>
      </c>
      <c r="AP319" s="153">
        <f t="shared" si="195"/>
        <v>0</v>
      </c>
      <c r="AQ319" s="153" t="str">
        <f t="shared" si="196"/>
        <v>0</v>
      </c>
      <c r="AR319" s="153" t="str">
        <f t="shared" si="203"/>
        <v>0</v>
      </c>
      <c r="AS319" s="153" t="str">
        <f t="shared" si="204"/>
        <v>0</v>
      </c>
      <c r="AT319" s="247">
        <f t="shared" si="197"/>
        <v>1</v>
      </c>
      <c r="AU319" s="247" t="str">
        <f t="shared" si="198"/>
        <v>Faible</v>
      </c>
      <c r="AV319" s="346" t="str">
        <f t="shared" si="199"/>
        <v>NON</v>
      </c>
      <c r="AW319" s="234" t="str">
        <f>IF(CB319&lt;100,"RISQUE MINIME","RISQUE NON FAIBLE")</f>
        <v>RISQUE MINIME</v>
      </c>
      <c r="AX319" s="231" t="str">
        <f>IF(AO319=0,"NON","OUI")</f>
        <v>NON</v>
      </c>
      <c r="AY319" s="351"/>
      <c r="AZ319" s="352" t="s">
        <v>310</v>
      </c>
      <c r="BA319" s="237" t="str">
        <f>IF(AP319=0,"NON","OUI")</f>
        <v>NON</v>
      </c>
      <c r="BB319" s="351"/>
      <c r="BC319" s="351"/>
      <c r="BD319" s="352" t="s">
        <v>310</v>
      </c>
      <c r="BE319" s="237" t="str">
        <f>IF((AQ319+AR319)=3,"YEUX / INGESTION",IF(AQ319="2","YEUX",IF(AR319="1","INGESTION","NON")))</f>
        <v>NON</v>
      </c>
      <c r="BF319" s="351"/>
      <c r="BG319" s="354" t="s">
        <v>310</v>
      </c>
      <c r="BH319" s="154">
        <f>IF(ISNA(VLOOKUP(L319,CMRCLP,4,FALSE)),0,VLOOKUP(L319,CMRCLP,4))</f>
        <v>0</v>
      </c>
      <c r="BI319" s="154">
        <f>IF(ISNA(VLOOKUP(M319,CMRCLP,4,FALSE)),0,VLOOKUP(M319,CMRCLP,4))</f>
        <v>0</v>
      </c>
      <c r="BJ319" s="154">
        <f>IF(ISNA(VLOOKUP(N319,CMRCLP,4,FALSE)),0,VLOOKUP(N319,CMRCLP,4))</f>
        <v>0</v>
      </c>
      <c r="BK319" s="154">
        <f>IF(ISNA(VLOOKUP(O319,CMRCLP,4,FALSE)),0,VLOOKUP(O319,CMRCLP,4))</f>
        <v>0</v>
      </c>
      <c r="BL319" s="154">
        <f>IF(ISNA(VLOOKUP(L319,DANGERCLP,2,FALSE)),1,VLOOKUP(L319,DANGERCLP,2,FALSE))</f>
        <v>1</v>
      </c>
      <c r="BM319" s="154">
        <f>IF(ISNA(VLOOKUP(M319,DANGERCLP,2,FALSE)),1,VLOOKUP(M319,DANGERCLP,2,FALSE))</f>
        <v>1</v>
      </c>
      <c r="BN319" s="154">
        <f>IF(ISNA(VLOOKUP(N319,DANGERCLP,2,FALSE)),1,VLOOKUP(N319,DANGERCLP,2,FALSE))</f>
        <v>1</v>
      </c>
      <c r="BO319" s="154">
        <f>IF(ISNA(VLOOKUP(O319,DANGERCLP,2,FALSE)),1,VLOOKUP(O319,DANGERCLP,2,FALSE))</f>
        <v>1</v>
      </c>
      <c r="BP319" s="154">
        <f>IF(ISNA(VLOOKUP(P319,VLEPON,2)),1,VLOOKUP(P319,VLEPON,2))</f>
        <v>1</v>
      </c>
      <c r="BQ319" s="155">
        <f>T319/MAXA($T$8:$T$463)</f>
        <v>0</v>
      </c>
      <c r="BR319" s="156">
        <f t="shared" si="178"/>
        <v>11</v>
      </c>
      <c r="BS319" s="156">
        <f t="shared" si="179"/>
        <v>11</v>
      </c>
      <c r="BT319" s="157">
        <f t="shared" si="180"/>
        <v>1</v>
      </c>
      <c r="BU319" s="255">
        <f t="shared" si="194"/>
        <v>1</v>
      </c>
      <c r="BV319" s="252">
        <f>IF(ISNA(VLOOKUP((CONCATENATE(U319,V319)),Fréquencess,3,FALSE)),0,VLOOKUP((CONCATENATE(U319,V319)),Fréquencess,3,FALSE))</f>
        <v>1</v>
      </c>
      <c r="BW319" s="247">
        <f t="shared" si="181"/>
        <v>1</v>
      </c>
      <c r="BX319" s="247">
        <f t="shared" si="200"/>
        <v>1</v>
      </c>
      <c r="BY319" s="247">
        <f>IF(ISNA(VLOOKUP(Q319,score_volatilité,2,FALSE)),0,VLOOKUP(Q319,score_volatilité,2,FALSE))</f>
        <v>1</v>
      </c>
      <c r="BZ319" s="247">
        <f>IF(ISNA(VLOOKUP(X319,score_procédé,2,FALSE)),0,VLOOKUP(X319,score_procédé,2,FALSE))</f>
        <v>0.5</v>
      </c>
      <c r="CA319" s="247">
        <f>IF(ISNA(VLOOKUP(Y319,score_protection,2,FALSE)),0,VLOOKUP(Y319,score_protection,2,FALSE))</f>
        <v>1</v>
      </c>
      <c r="CB319" s="252">
        <f t="shared" si="201"/>
        <v>0.5</v>
      </c>
      <c r="CC319" s="154">
        <f>IF(ISNA(VLOOKUP(L319,DANGERARRETE,10,FALSE)),0,VLOOKUP(L319,DANGERARRETE,10,FALSE))</f>
        <v>0</v>
      </c>
      <c r="CD319" s="154">
        <f>IF(ISNA(VLOOKUP(M319,DANGERARRETE,10,FALSE)),0,VLOOKUP(M319,DANGERARRETE,10,FALSE))</f>
        <v>0</v>
      </c>
      <c r="CE319" s="154">
        <f>IF(ISNA(VLOOKUP(N319,DANGERARRETE,10,FALSE)),0,VLOOKUP(N319,DANGERARRETE,10,FALSE))</f>
        <v>0</v>
      </c>
      <c r="CF319" s="154">
        <f>IF(ISNA(VLOOKUP(O319,DANGERARRETE,10,FALSE)),0,VLOOKUP(O319,DANGERARRETE,10,FALSE))</f>
        <v>0</v>
      </c>
      <c r="CG319" s="154">
        <f t="shared" si="202"/>
        <v>0</v>
      </c>
      <c r="CH319" s="296" t="str">
        <f t="shared" si="205"/>
        <v>NON</v>
      </c>
    </row>
    <row r="320" spans="1:86" s="108" customFormat="1" ht="26.5" customHeight="1" x14ac:dyDescent="0.25">
      <c r="A320" s="77">
        <v>116</v>
      </c>
      <c r="B320" s="105"/>
      <c r="C320" s="105"/>
      <c r="D320" s="106"/>
      <c r="E320" s="106"/>
      <c r="F320" s="107"/>
      <c r="G320" s="114" t="s">
        <v>76</v>
      </c>
      <c r="H320" s="114" t="s">
        <v>76</v>
      </c>
      <c r="I320" s="114" t="s">
        <v>76</v>
      </c>
      <c r="J320" s="114" t="s">
        <v>76</v>
      </c>
      <c r="K320" s="114" t="s">
        <v>9</v>
      </c>
      <c r="L320" s="108" t="s">
        <v>8</v>
      </c>
      <c r="M320" s="108" t="s">
        <v>8</v>
      </c>
      <c r="N320" s="108" t="s">
        <v>8</v>
      </c>
      <c r="O320" s="108" t="s">
        <v>8</v>
      </c>
      <c r="P320" s="225" t="s">
        <v>76</v>
      </c>
      <c r="Q320" s="244" t="s">
        <v>34</v>
      </c>
      <c r="R320" s="259" t="s">
        <v>299</v>
      </c>
      <c r="S320" s="265" t="s">
        <v>300</v>
      </c>
      <c r="T320" s="217">
        <v>0</v>
      </c>
      <c r="U320" s="149" t="s">
        <v>58</v>
      </c>
      <c r="V320" s="149" t="s">
        <v>256</v>
      </c>
      <c r="W320" s="150" t="str">
        <f t="shared" si="177"/>
        <v>&lt; 30 mn</v>
      </c>
      <c r="X320" s="151" t="s">
        <v>31</v>
      </c>
      <c r="Y320" s="229" t="s">
        <v>108</v>
      </c>
      <c r="Z320" s="152">
        <f t="shared" si="182"/>
        <v>0</v>
      </c>
      <c r="AA320" s="152">
        <f t="shared" si="183"/>
        <v>0</v>
      </c>
      <c r="AB320" s="152">
        <f t="shared" si="184"/>
        <v>0</v>
      </c>
      <c r="AC320" s="152">
        <f t="shared" si="185"/>
        <v>0</v>
      </c>
      <c r="AD320" s="152">
        <f t="shared" si="186"/>
        <v>0</v>
      </c>
      <c r="AE320" s="152">
        <f t="shared" si="187"/>
        <v>0</v>
      </c>
      <c r="AF320" s="152">
        <f t="shared" si="188"/>
        <v>0</v>
      </c>
      <c r="AG320" s="152">
        <f t="shared" si="189"/>
        <v>0</v>
      </c>
      <c r="AH320" s="152">
        <f t="shared" si="190"/>
        <v>0</v>
      </c>
      <c r="AI320" s="152">
        <f t="shared" si="191"/>
        <v>0</v>
      </c>
      <c r="AJ320" s="152">
        <f t="shared" si="192"/>
        <v>0</v>
      </c>
      <c r="AK320" s="152">
        <f t="shared" si="193"/>
        <v>0</v>
      </c>
      <c r="AL320" s="263">
        <f t="shared" si="175"/>
        <v>0</v>
      </c>
      <c r="AM320" s="263">
        <f t="shared" si="206"/>
        <v>0</v>
      </c>
      <c r="AN320" s="263">
        <f t="shared" si="176"/>
        <v>0</v>
      </c>
      <c r="AO320" s="251">
        <f t="shared" si="207"/>
        <v>0</v>
      </c>
      <c r="AP320" s="153">
        <f t="shared" si="195"/>
        <v>0</v>
      </c>
      <c r="AQ320" s="153" t="str">
        <f t="shared" si="196"/>
        <v>0</v>
      </c>
      <c r="AR320" s="153" t="str">
        <f t="shared" si="203"/>
        <v>0</v>
      </c>
      <c r="AS320" s="153" t="str">
        <f t="shared" si="204"/>
        <v>0</v>
      </c>
      <c r="AT320" s="247">
        <f t="shared" si="197"/>
        <v>1</v>
      </c>
      <c r="AU320" s="247" t="str">
        <f t="shared" si="198"/>
        <v>Faible</v>
      </c>
      <c r="AV320" s="346" t="str">
        <f t="shared" si="199"/>
        <v>NON</v>
      </c>
      <c r="AW320" s="234" t="str">
        <f>IF(CB320&lt;100,"RISQUE MINIME","RISQUE NON FAIBLE")</f>
        <v>RISQUE MINIME</v>
      </c>
      <c r="AX320" s="231" t="str">
        <f>IF(AO320=0,"NON","OUI")</f>
        <v>NON</v>
      </c>
      <c r="AY320" s="351"/>
      <c r="AZ320" s="352" t="s">
        <v>310</v>
      </c>
      <c r="BA320" s="237" t="str">
        <f>IF(AP320=0,"NON","OUI")</f>
        <v>NON</v>
      </c>
      <c r="BB320" s="351"/>
      <c r="BC320" s="351"/>
      <c r="BD320" s="352" t="s">
        <v>310</v>
      </c>
      <c r="BE320" s="237" t="str">
        <f>IF((AQ320+AR320)=3,"YEUX / INGESTION",IF(AQ320="2","YEUX",IF(AR320="1","INGESTION","NON")))</f>
        <v>NON</v>
      </c>
      <c r="BF320" s="351"/>
      <c r="BG320" s="354" t="s">
        <v>310</v>
      </c>
      <c r="BH320" s="154">
        <f>IF(ISNA(VLOOKUP(L320,CMRCLP,4,FALSE)),0,VLOOKUP(L320,CMRCLP,4))</f>
        <v>0</v>
      </c>
      <c r="BI320" s="154">
        <f>IF(ISNA(VLOOKUP(M320,CMRCLP,4,FALSE)),0,VLOOKUP(M320,CMRCLP,4))</f>
        <v>0</v>
      </c>
      <c r="BJ320" s="154">
        <f>IF(ISNA(VLOOKUP(N320,CMRCLP,4,FALSE)),0,VLOOKUP(N320,CMRCLP,4))</f>
        <v>0</v>
      </c>
      <c r="BK320" s="154">
        <f>IF(ISNA(VLOOKUP(O320,CMRCLP,4,FALSE)),0,VLOOKUP(O320,CMRCLP,4))</f>
        <v>0</v>
      </c>
      <c r="BL320" s="154">
        <f>IF(ISNA(VLOOKUP(L320,DANGERCLP,2,FALSE)),1,VLOOKUP(L320,DANGERCLP,2,FALSE))</f>
        <v>1</v>
      </c>
      <c r="BM320" s="154">
        <f>IF(ISNA(VLOOKUP(M320,DANGERCLP,2,FALSE)),1,VLOOKUP(M320,DANGERCLP,2,FALSE))</f>
        <v>1</v>
      </c>
      <c r="BN320" s="154">
        <f>IF(ISNA(VLOOKUP(N320,DANGERCLP,2,FALSE)),1,VLOOKUP(N320,DANGERCLP,2,FALSE))</f>
        <v>1</v>
      </c>
      <c r="BO320" s="154">
        <f>IF(ISNA(VLOOKUP(O320,DANGERCLP,2,FALSE)),1,VLOOKUP(O320,DANGERCLP,2,FALSE))</f>
        <v>1</v>
      </c>
      <c r="BP320" s="154">
        <f>IF(ISNA(VLOOKUP(P320,VLEPON,2)),1,VLOOKUP(P320,VLEPON,2))</f>
        <v>1</v>
      </c>
      <c r="BQ320" s="155">
        <f>T320/MAXA($T$8:$T$463)</f>
        <v>0</v>
      </c>
      <c r="BR320" s="156">
        <f t="shared" si="178"/>
        <v>11</v>
      </c>
      <c r="BS320" s="156">
        <f t="shared" si="179"/>
        <v>11</v>
      </c>
      <c r="BT320" s="157">
        <f t="shared" si="180"/>
        <v>1</v>
      </c>
      <c r="BU320" s="255">
        <f t="shared" si="194"/>
        <v>1</v>
      </c>
      <c r="BV320" s="252">
        <f>IF(ISNA(VLOOKUP((CONCATENATE(U320,V320)),Fréquencess,3,FALSE)),0,VLOOKUP((CONCATENATE(U320,V320)),Fréquencess,3,FALSE))</f>
        <v>1</v>
      </c>
      <c r="BW320" s="247">
        <f t="shared" si="181"/>
        <v>1</v>
      </c>
      <c r="BX320" s="247">
        <f t="shared" si="200"/>
        <v>1</v>
      </c>
      <c r="BY320" s="247">
        <f>IF(ISNA(VLOOKUP(Q320,score_volatilité,2,FALSE)),0,VLOOKUP(Q320,score_volatilité,2,FALSE))</f>
        <v>1</v>
      </c>
      <c r="BZ320" s="247">
        <f>IF(ISNA(VLOOKUP(X320,score_procédé,2,FALSE)),0,VLOOKUP(X320,score_procédé,2,FALSE))</f>
        <v>0.5</v>
      </c>
      <c r="CA320" s="247">
        <f>IF(ISNA(VLOOKUP(Y320,score_protection,2,FALSE)),0,VLOOKUP(Y320,score_protection,2,FALSE))</f>
        <v>1</v>
      </c>
      <c r="CB320" s="252">
        <f t="shared" si="201"/>
        <v>0.5</v>
      </c>
      <c r="CC320" s="154">
        <f>IF(ISNA(VLOOKUP(L320,DANGERARRETE,10,FALSE)),0,VLOOKUP(L320,DANGERARRETE,10,FALSE))</f>
        <v>0</v>
      </c>
      <c r="CD320" s="154">
        <f>IF(ISNA(VLOOKUP(M320,DANGERARRETE,10,FALSE)),0,VLOOKUP(M320,DANGERARRETE,10,FALSE))</f>
        <v>0</v>
      </c>
      <c r="CE320" s="154">
        <f>IF(ISNA(VLOOKUP(N320,DANGERARRETE,10,FALSE)),0,VLOOKUP(N320,DANGERARRETE,10,FALSE))</f>
        <v>0</v>
      </c>
      <c r="CF320" s="154">
        <f>IF(ISNA(VLOOKUP(O320,DANGERARRETE,10,FALSE)),0,VLOOKUP(O320,DANGERARRETE,10,FALSE))</f>
        <v>0</v>
      </c>
      <c r="CG320" s="154">
        <f t="shared" si="202"/>
        <v>0</v>
      </c>
      <c r="CH320" s="296" t="str">
        <f t="shared" si="205"/>
        <v>NON</v>
      </c>
    </row>
    <row r="321" spans="1:86" s="108" customFormat="1" ht="26.5" customHeight="1" x14ac:dyDescent="0.25">
      <c r="A321" s="77">
        <v>116</v>
      </c>
      <c r="B321" s="105"/>
      <c r="C321" s="105"/>
      <c r="D321" s="106"/>
      <c r="E321" s="106"/>
      <c r="F321" s="107"/>
      <c r="G321" s="114" t="s">
        <v>76</v>
      </c>
      <c r="H321" s="114" t="s">
        <v>76</v>
      </c>
      <c r="I321" s="114" t="s">
        <v>76</v>
      </c>
      <c r="J321" s="114" t="s">
        <v>76</v>
      </c>
      <c r="K321" s="114" t="s">
        <v>9</v>
      </c>
      <c r="L321" s="108" t="s">
        <v>8</v>
      </c>
      <c r="M321" s="108" t="s">
        <v>8</v>
      </c>
      <c r="N321" s="108" t="s">
        <v>8</v>
      </c>
      <c r="O321" s="108" t="s">
        <v>8</v>
      </c>
      <c r="P321" s="225" t="s">
        <v>76</v>
      </c>
      <c r="Q321" s="244" t="s">
        <v>34</v>
      </c>
      <c r="R321" s="259" t="s">
        <v>299</v>
      </c>
      <c r="S321" s="265" t="s">
        <v>300</v>
      </c>
      <c r="T321" s="217">
        <v>0</v>
      </c>
      <c r="U321" s="149" t="s">
        <v>58</v>
      </c>
      <c r="V321" s="149" t="s">
        <v>256</v>
      </c>
      <c r="W321" s="150" t="str">
        <f t="shared" si="177"/>
        <v>&lt; 30 mn</v>
      </c>
      <c r="X321" s="151" t="s">
        <v>31</v>
      </c>
      <c r="Y321" s="229" t="s">
        <v>108</v>
      </c>
      <c r="Z321" s="152">
        <f t="shared" si="182"/>
        <v>0</v>
      </c>
      <c r="AA321" s="152">
        <f t="shared" si="183"/>
        <v>0</v>
      </c>
      <c r="AB321" s="152">
        <f t="shared" si="184"/>
        <v>0</v>
      </c>
      <c r="AC321" s="152">
        <f t="shared" si="185"/>
        <v>0</v>
      </c>
      <c r="AD321" s="152">
        <f t="shared" si="186"/>
        <v>0</v>
      </c>
      <c r="AE321" s="152">
        <f t="shared" si="187"/>
        <v>0</v>
      </c>
      <c r="AF321" s="152">
        <f t="shared" si="188"/>
        <v>0</v>
      </c>
      <c r="AG321" s="152">
        <f t="shared" si="189"/>
        <v>0</v>
      </c>
      <c r="AH321" s="152">
        <f t="shared" si="190"/>
        <v>0</v>
      </c>
      <c r="AI321" s="152">
        <f t="shared" si="191"/>
        <v>0</v>
      </c>
      <c r="AJ321" s="152">
        <f t="shared" si="192"/>
        <v>0</v>
      </c>
      <c r="AK321" s="152">
        <f t="shared" si="193"/>
        <v>0</v>
      </c>
      <c r="AL321" s="263">
        <f t="shared" si="175"/>
        <v>0</v>
      </c>
      <c r="AM321" s="263">
        <f t="shared" si="206"/>
        <v>0</v>
      </c>
      <c r="AN321" s="263">
        <f t="shared" si="176"/>
        <v>0</v>
      </c>
      <c r="AO321" s="251">
        <f t="shared" si="207"/>
        <v>0</v>
      </c>
      <c r="AP321" s="153">
        <f t="shared" si="195"/>
        <v>0</v>
      </c>
      <c r="AQ321" s="153" t="str">
        <f t="shared" si="196"/>
        <v>0</v>
      </c>
      <c r="AR321" s="153" t="str">
        <f t="shared" si="203"/>
        <v>0</v>
      </c>
      <c r="AS321" s="153" t="str">
        <f t="shared" si="204"/>
        <v>0</v>
      </c>
      <c r="AT321" s="247">
        <f t="shared" si="197"/>
        <v>1</v>
      </c>
      <c r="AU321" s="247" t="str">
        <f t="shared" si="198"/>
        <v>Faible</v>
      </c>
      <c r="AV321" s="346" t="str">
        <f t="shared" si="199"/>
        <v>NON</v>
      </c>
      <c r="AW321" s="234" t="str">
        <f>IF(CB321&lt;100,"RISQUE MINIME","RISQUE NON FAIBLE")</f>
        <v>RISQUE MINIME</v>
      </c>
      <c r="AX321" s="231" t="str">
        <f>IF(AO321=0,"NON","OUI")</f>
        <v>NON</v>
      </c>
      <c r="AY321" s="351"/>
      <c r="AZ321" s="352" t="s">
        <v>310</v>
      </c>
      <c r="BA321" s="237" t="str">
        <f>IF(AP321=0,"NON","OUI")</f>
        <v>NON</v>
      </c>
      <c r="BB321" s="351"/>
      <c r="BC321" s="351"/>
      <c r="BD321" s="352" t="s">
        <v>310</v>
      </c>
      <c r="BE321" s="237" t="str">
        <f>IF((AQ321+AR321)=3,"YEUX / INGESTION",IF(AQ321="2","YEUX",IF(AR321="1","INGESTION","NON")))</f>
        <v>NON</v>
      </c>
      <c r="BF321" s="351"/>
      <c r="BG321" s="354" t="s">
        <v>310</v>
      </c>
      <c r="BH321" s="154">
        <f>IF(ISNA(VLOOKUP(L321,CMRCLP,4,FALSE)),0,VLOOKUP(L321,CMRCLP,4))</f>
        <v>0</v>
      </c>
      <c r="BI321" s="154">
        <f>IF(ISNA(VLOOKUP(M321,CMRCLP,4,FALSE)),0,VLOOKUP(M321,CMRCLP,4))</f>
        <v>0</v>
      </c>
      <c r="BJ321" s="154">
        <f>IF(ISNA(VLOOKUP(N321,CMRCLP,4,FALSE)),0,VLOOKUP(N321,CMRCLP,4))</f>
        <v>0</v>
      </c>
      <c r="BK321" s="154">
        <f>IF(ISNA(VLOOKUP(O321,CMRCLP,4,FALSE)),0,VLOOKUP(O321,CMRCLP,4))</f>
        <v>0</v>
      </c>
      <c r="BL321" s="154">
        <f>IF(ISNA(VLOOKUP(L321,DANGERCLP,2,FALSE)),1,VLOOKUP(L321,DANGERCLP,2,FALSE))</f>
        <v>1</v>
      </c>
      <c r="BM321" s="154">
        <f>IF(ISNA(VLOOKUP(M321,DANGERCLP,2,FALSE)),1,VLOOKUP(M321,DANGERCLP,2,FALSE))</f>
        <v>1</v>
      </c>
      <c r="BN321" s="154">
        <f>IF(ISNA(VLOOKUP(N321,DANGERCLP,2,FALSE)),1,VLOOKUP(N321,DANGERCLP,2,FALSE))</f>
        <v>1</v>
      </c>
      <c r="BO321" s="154">
        <f>IF(ISNA(VLOOKUP(O321,DANGERCLP,2,FALSE)),1,VLOOKUP(O321,DANGERCLP,2,FALSE))</f>
        <v>1</v>
      </c>
      <c r="BP321" s="154">
        <f>IF(ISNA(VLOOKUP(P321,VLEPON,2)),1,VLOOKUP(P321,VLEPON,2))</f>
        <v>1</v>
      </c>
      <c r="BQ321" s="155">
        <f>T321/MAXA($T$8:$T$463)</f>
        <v>0</v>
      </c>
      <c r="BR321" s="156">
        <f t="shared" si="178"/>
        <v>11</v>
      </c>
      <c r="BS321" s="156">
        <f t="shared" si="179"/>
        <v>11</v>
      </c>
      <c r="BT321" s="157">
        <f t="shared" si="180"/>
        <v>1</v>
      </c>
      <c r="BU321" s="255">
        <f t="shared" si="194"/>
        <v>1</v>
      </c>
      <c r="BV321" s="252">
        <f>IF(ISNA(VLOOKUP((CONCATENATE(U321,V321)),Fréquencess,3,FALSE)),0,VLOOKUP((CONCATENATE(U321,V321)),Fréquencess,3,FALSE))</f>
        <v>1</v>
      </c>
      <c r="BW321" s="247">
        <f t="shared" si="181"/>
        <v>1</v>
      </c>
      <c r="BX321" s="247">
        <f t="shared" si="200"/>
        <v>1</v>
      </c>
      <c r="BY321" s="247">
        <f>IF(ISNA(VLOOKUP(Q321,score_volatilité,2,FALSE)),0,VLOOKUP(Q321,score_volatilité,2,FALSE))</f>
        <v>1</v>
      </c>
      <c r="BZ321" s="247">
        <f>IF(ISNA(VLOOKUP(X321,score_procédé,2,FALSE)),0,VLOOKUP(X321,score_procédé,2,FALSE))</f>
        <v>0.5</v>
      </c>
      <c r="CA321" s="247">
        <f>IF(ISNA(VLOOKUP(Y321,score_protection,2,FALSE)),0,VLOOKUP(Y321,score_protection,2,FALSE))</f>
        <v>1</v>
      </c>
      <c r="CB321" s="252">
        <f t="shared" si="201"/>
        <v>0.5</v>
      </c>
      <c r="CC321" s="154">
        <f>IF(ISNA(VLOOKUP(L321,DANGERARRETE,10,FALSE)),0,VLOOKUP(L321,DANGERARRETE,10,FALSE))</f>
        <v>0</v>
      </c>
      <c r="CD321" s="154">
        <f>IF(ISNA(VLOOKUP(M321,DANGERARRETE,10,FALSE)),0,VLOOKUP(M321,DANGERARRETE,10,FALSE))</f>
        <v>0</v>
      </c>
      <c r="CE321" s="154">
        <f>IF(ISNA(VLOOKUP(N321,DANGERARRETE,10,FALSE)),0,VLOOKUP(N321,DANGERARRETE,10,FALSE))</f>
        <v>0</v>
      </c>
      <c r="CF321" s="154">
        <f>IF(ISNA(VLOOKUP(O321,DANGERARRETE,10,FALSE)),0,VLOOKUP(O321,DANGERARRETE,10,FALSE))</f>
        <v>0</v>
      </c>
      <c r="CG321" s="154">
        <f t="shared" si="202"/>
        <v>0</v>
      </c>
      <c r="CH321" s="296" t="str">
        <f t="shared" si="205"/>
        <v>NON</v>
      </c>
    </row>
    <row r="322" spans="1:86" s="108" customFormat="1" ht="26.5" customHeight="1" x14ac:dyDescent="0.25">
      <c r="A322" s="77">
        <v>116</v>
      </c>
      <c r="B322" s="105"/>
      <c r="C322" s="105"/>
      <c r="D322" s="106"/>
      <c r="E322" s="106"/>
      <c r="F322" s="107"/>
      <c r="G322" s="114" t="s">
        <v>76</v>
      </c>
      <c r="H322" s="114" t="s">
        <v>76</v>
      </c>
      <c r="I322" s="114" t="s">
        <v>76</v>
      </c>
      <c r="J322" s="114" t="s">
        <v>76</v>
      </c>
      <c r="K322" s="114" t="s">
        <v>9</v>
      </c>
      <c r="L322" s="108" t="s">
        <v>8</v>
      </c>
      <c r="M322" s="108" t="s">
        <v>8</v>
      </c>
      <c r="N322" s="108" t="s">
        <v>8</v>
      </c>
      <c r="O322" s="108" t="s">
        <v>8</v>
      </c>
      <c r="P322" s="225" t="s">
        <v>76</v>
      </c>
      <c r="Q322" s="244" t="s">
        <v>34</v>
      </c>
      <c r="R322" s="259" t="s">
        <v>299</v>
      </c>
      <c r="S322" s="265" t="s">
        <v>300</v>
      </c>
      <c r="T322" s="217">
        <v>0</v>
      </c>
      <c r="U322" s="149" t="s">
        <v>58</v>
      </c>
      <c r="V322" s="149" t="s">
        <v>256</v>
      </c>
      <c r="W322" s="150" t="str">
        <f t="shared" si="177"/>
        <v>&lt; 30 mn</v>
      </c>
      <c r="X322" s="151" t="s">
        <v>31</v>
      </c>
      <c r="Y322" s="229" t="s">
        <v>108</v>
      </c>
      <c r="Z322" s="152">
        <f t="shared" si="182"/>
        <v>0</v>
      </c>
      <c r="AA322" s="152">
        <f t="shared" si="183"/>
        <v>0</v>
      </c>
      <c r="AB322" s="152">
        <f t="shared" si="184"/>
        <v>0</v>
      </c>
      <c r="AC322" s="152">
        <f t="shared" si="185"/>
        <v>0</v>
      </c>
      <c r="AD322" s="152">
        <f t="shared" si="186"/>
        <v>0</v>
      </c>
      <c r="AE322" s="152">
        <f t="shared" si="187"/>
        <v>0</v>
      </c>
      <c r="AF322" s="152">
        <f t="shared" si="188"/>
        <v>0</v>
      </c>
      <c r="AG322" s="152">
        <f t="shared" si="189"/>
        <v>0</v>
      </c>
      <c r="AH322" s="152">
        <f t="shared" si="190"/>
        <v>0</v>
      </c>
      <c r="AI322" s="152">
        <f t="shared" si="191"/>
        <v>0</v>
      </c>
      <c r="AJ322" s="152">
        <f t="shared" si="192"/>
        <v>0</v>
      </c>
      <c r="AK322" s="152">
        <f t="shared" si="193"/>
        <v>0</v>
      </c>
      <c r="AL322" s="263">
        <f t="shared" si="175"/>
        <v>0</v>
      </c>
      <c r="AM322" s="263">
        <f t="shared" si="206"/>
        <v>0</v>
      </c>
      <c r="AN322" s="263">
        <f t="shared" si="176"/>
        <v>0</v>
      </c>
      <c r="AO322" s="251">
        <f t="shared" si="207"/>
        <v>0</v>
      </c>
      <c r="AP322" s="153">
        <f t="shared" si="195"/>
        <v>0</v>
      </c>
      <c r="AQ322" s="153" t="str">
        <f t="shared" si="196"/>
        <v>0</v>
      </c>
      <c r="AR322" s="153" t="str">
        <f t="shared" si="203"/>
        <v>0</v>
      </c>
      <c r="AS322" s="153" t="str">
        <f t="shared" si="204"/>
        <v>0</v>
      </c>
      <c r="AT322" s="247">
        <f t="shared" si="197"/>
        <v>1</v>
      </c>
      <c r="AU322" s="247" t="str">
        <f t="shared" si="198"/>
        <v>Faible</v>
      </c>
      <c r="AV322" s="346" t="str">
        <f t="shared" si="199"/>
        <v>NON</v>
      </c>
      <c r="AW322" s="234" t="str">
        <f>IF(CB322&lt;100,"RISQUE MINIME","RISQUE NON FAIBLE")</f>
        <v>RISQUE MINIME</v>
      </c>
      <c r="AX322" s="231" t="str">
        <f>IF(AO322=0,"NON","OUI")</f>
        <v>NON</v>
      </c>
      <c r="AY322" s="351"/>
      <c r="AZ322" s="352" t="s">
        <v>310</v>
      </c>
      <c r="BA322" s="237" t="str">
        <f>IF(AP322=0,"NON","OUI")</f>
        <v>NON</v>
      </c>
      <c r="BB322" s="351"/>
      <c r="BC322" s="351"/>
      <c r="BD322" s="352" t="s">
        <v>310</v>
      </c>
      <c r="BE322" s="237" t="str">
        <f>IF((AQ322+AR322)=3,"YEUX / INGESTION",IF(AQ322="2","YEUX",IF(AR322="1","INGESTION","NON")))</f>
        <v>NON</v>
      </c>
      <c r="BF322" s="351"/>
      <c r="BG322" s="354" t="s">
        <v>310</v>
      </c>
      <c r="BH322" s="154">
        <f>IF(ISNA(VLOOKUP(L322,CMRCLP,4,FALSE)),0,VLOOKUP(L322,CMRCLP,4))</f>
        <v>0</v>
      </c>
      <c r="BI322" s="154">
        <f>IF(ISNA(VLOOKUP(M322,CMRCLP,4,FALSE)),0,VLOOKUP(M322,CMRCLP,4))</f>
        <v>0</v>
      </c>
      <c r="BJ322" s="154">
        <f>IF(ISNA(VLOOKUP(N322,CMRCLP,4,FALSE)),0,VLOOKUP(N322,CMRCLP,4))</f>
        <v>0</v>
      </c>
      <c r="BK322" s="154">
        <f>IF(ISNA(VLOOKUP(O322,CMRCLP,4,FALSE)),0,VLOOKUP(O322,CMRCLP,4))</f>
        <v>0</v>
      </c>
      <c r="BL322" s="154">
        <f>IF(ISNA(VLOOKUP(L322,DANGERCLP,2,FALSE)),1,VLOOKUP(L322,DANGERCLP,2,FALSE))</f>
        <v>1</v>
      </c>
      <c r="BM322" s="154">
        <f>IF(ISNA(VLOOKUP(M322,DANGERCLP,2,FALSE)),1,VLOOKUP(M322,DANGERCLP,2,FALSE))</f>
        <v>1</v>
      </c>
      <c r="BN322" s="154">
        <f>IF(ISNA(VLOOKUP(N322,DANGERCLP,2,FALSE)),1,VLOOKUP(N322,DANGERCLP,2,FALSE))</f>
        <v>1</v>
      </c>
      <c r="BO322" s="154">
        <f>IF(ISNA(VLOOKUP(O322,DANGERCLP,2,FALSE)),1,VLOOKUP(O322,DANGERCLP,2,FALSE))</f>
        <v>1</v>
      </c>
      <c r="BP322" s="154">
        <f>IF(ISNA(VLOOKUP(P322,VLEPON,2)),1,VLOOKUP(P322,VLEPON,2))</f>
        <v>1</v>
      </c>
      <c r="BQ322" s="155">
        <f>T322/MAXA($T$8:$T$463)</f>
        <v>0</v>
      </c>
      <c r="BR322" s="156">
        <f t="shared" si="178"/>
        <v>11</v>
      </c>
      <c r="BS322" s="156">
        <f t="shared" si="179"/>
        <v>11</v>
      </c>
      <c r="BT322" s="157">
        <f t="shared" si="180"/>
        <v>1</v>
      </c>
      <c r="BU322" s="255">
        <f t="shared" si="194"/>
        <v>1</v>
      </c>
      <c r="BV322" s="252">
        <f>IF(ISNA(VLOOKUP((CONCATENATE(U322,V322)),Fréquencess,3,FALSE)),0,VLOOKUP((CONCATENATE(U322,V322)),Fréquencess,3,FALSE))</f>
        <v>1</v>
      </c>
      <c r="BW322" s="247">
        <f t="shared" si="181"/>
        <v>1</v>
      </c>
      <c r="BX322" s="247">
        <f t="shared" si="200"/>
        <v>1</v>
      </c>
      <c r="BY322" s="247">
        <f>IF(ISNA(VLOOKUP(Q322,score_volatilité,2,FALSE)),0,VLOOKUP(Q322,score_volatilité,2,FALSE))</f>
        <v>1</v>
      </c>
      <c r="BZ322" s="247">
        <f>IF(ISNA(VLOOKUP(X322,score_procédé,2,FALSE)),0,VLOOKUP(X322,score_procédé,2,FALSE))</f>
        <v>0.5</v>
      </c>
      <c r="CA322" s="247">
        <f>IF(ISNA(VLOOKUP(Y322,score_protection,2,FALSE)),0,VLOOKUP(Y322,score_protection,2,FALSE))</f>
        <v>1</v>
      </c>
      <c r="CB322" s="252">
        <f t="shared" si="201"/>
        <v>0.5</v>
      </c>
      <c r="CC322" s="154">
        <f>IF(ISNA(VLOOKUP(L322,DANGERARRETE,10,FALSE)),0,VLOOKUP(L322,DANGERARRETE,10,FALSE))</f>
        <v>0</v>
      </c>
      <c r="CD322" s="154">
        <f>IF(ISNA(VLOOKUP(M322,DANGERARRETE,10,FALSE)),0,VLOOKUP(M322,DANGERARRETE,10,FALSE))</f>
        <v>0</v>
      </c>
      <c r="CE322" s="154">
        <f>IF(ISNA(VLOOKUP(N322,DANGERARRETE,10,FALSE)),0,VLOOKUP(N322,DANGERARRETE,10,FALSE))</f>
        <v>0</v>
      </c>
      <c r="CF322" s="154">
        <f>IF(ISNA(VLOOKUP(O322,DANGERARRETE,10,FALSE)),0,VLOOKUP(O322,DANGERARRETE,10,FALSE))</f>
        <v>0</v>
      </c>
      <c r="CG322" s="154">
        <f t="shared" si="202"/>
        <v>0</v>
      </c>
      <c r="CH322" s="296" t="str">
        <f t="shared" si="205"/>
        <v>NON</v>
      </c>
    </row>
    <row r="323" spans="1:86" s="108" customFormat="1" ht="26.5" customHeight="1" x14ac:dyDescent="0.25">
      <c r="A323" s="77">
        <v>116</v>
      </c>
      <c r="B323" s="105"/>
      <c r="C323" s="105"/>
      <c r="D323" s="106"/>
      <c r="E323" s="106"/>
      <c r="F323" s="107"/>
      <c r="G323" s="114" t="s">
        <v>76</v>
      </c>
      <c r="H323" s="114" t="s">
        <v>76</v>
      </c>
      <c r="I323" s="114" t="s">
        <v>76</v>
      </c>
      <c r="J323" s="114" t="s">
        <v>76</v>
      </c>
      <c r="K323" s="114" t="s">
        <v>9</v>
      </c>
      <c r="L323" s="108" t="s">
        <v>8</v>
      </c>
      <c r="M323" s="108" t="s">
        <v>8</v>
      </c>
      <c r="N323" s="108" t="s">
        <v>8</v>
      </c>
      <c r="O323" s="108" t="s">
        <v>8</v>
      </c>
      <c r="P323" s="225" t="s">
        <v>76</v>
      </c>
      <c r="Q323" s="244" t="s">
        <v>34</v>
      </c>
      <c r="R323" s="259" t="s">
        <v>299</v>
      </c>
      <c r="S323" s="265" t="s">
        <v>300</v>
      </c>
      <c r="T323" s="217">
        <v>0</v>
      </c>
      <c r="U323" s="149" t="s">
        <v>58</v>
      </c>
      <c r="V323" s="149" t="s">
        <v>256</v>
      </c>
      <c r="W323" s="150" t="str">
        <f t="shared" si="177"/>
        <v>&lt; 30 mn</v>
      </c>
      <c r="X323" s="151" t="s">
        <v>31</v>
      </c>
      <c r="Y323" s="229" t="s">
        <v>108</v>
      </c>
      <c r="Z323" s="152">
        <f t="shared" si="182"/>
        <v>0</v>
      </c>
      <c r="AA323" s="152">
        <f t="shared" si="183"/>
        <v>0</v>
      </c>
      <c r="AB323" s="152">
        <f t="shared" si="184"/>
        <v>0</v>
      </c>
      <c r="AC323" s="152">
        <f t="shared" si="185"/>
        <v>0</v>
      </c>
      <c r="AD323" s="152">
        <f t="shared" si="186"/>
        <v>0</v>
      </c>
      <c r="AE323" s="152">
        <f t="shared" si="187"/>
        <v>0</v>
      </c>
      <c r="AF323" s="152">
        <f t="shared" si="188"/>
        <v>0</v>
      </c>
      <c r="AG323" s="152">
        <f t="shared" si="189"/>
        <v>0</v>
      </c>
      <c r="AH323" s="152">
        <f t="shared" si="190"/>
        <v>0</v>
      </c>
      <c r="AI323" s="152">
        <f t="shared" si="191"/>
        <v>0</v>
      </c>
      <c r="AJ323" s="152">
        <f t="shared" si="192"/>
        <v>0</v>
      </c>
      <c r="AK323" s="152">
        <f t="shared" si="193"/>
        <v>0</v>
      </c>
      <c r="AL323" s="263">
        <f t="shared" si="175"/>
        <v>0</v>
      </c>
      <c r="AM323" s="263">
        <f t="shared" si="206"/>
        <v>0</v>
      </c>
      <c r="AN323" s="263">
        <f t="shared" si="176"/>
        <v>0</v>
      </c>
      <c r="AO323" s="251">
        <f t="shared" si="207"/>
        <v>0</v>
      </c>
      <c r="AP323" s="153">
        <f t="shared" si="195"/>
        <v>0</v>
      </c>
      <c r="AQ323" s="153" t="str">
        <f t="shared" si="196"/>
        <v>0</v>
      </c>
      <c r="AR323" s="153" t="str">
        <f t="shared" si="203"/>
        <v>0</v>
      </c>
      <c r="AS323" s="153" t="str">
        <f t="shared" si="204"/>
        <v>0</v>
      </c>
      <c r="AT323" s="247">
        <f t="shared" si="197"/>
        <v>1</v>
      </c>
      <c r="AU323" s="247" t="str">
        <f t="shared" si="198"/>
        <v>Faible</v>
      </c>
      <c r="AV323" s="346" t="str">
        <f t="shared" si="199"/>
        <v>NON</v>
      </c>
      <c r="AW323" s="234" t="str">
        <f>IF(CB323&lt;100,"RISQUE MINIME","RISQUE NON FAIBLE")</f>
        <v>RISQUE MINIME</v>
      </c>
      <c r="AX323" s="231" t="str">
        <f>IF(AO323=0,"NON","OUI")</f>
        <v>NON</v>
      </c>
      <c r="AY323" s="351"/>
      <c r="AZ323" s="352" t="s">
        <v>310</v>
      </c>
      <c r="BA323" s="237" t="str">
        <f>IF(AP323=0,"NON","OUI")</f>
        <v>NON</v>
      </c>
      <c r="BB323" s="351"/>
      <c r="BC323" s="351"/>
      <c r="BD323" s="352" t="s">
        <v>310</v>
      </c>
      <c r="BE323" s="237" t="str">
        <f>IF((AQ323+AR323)=3,"YEUX / INGESTION",IF(AQ323="2","YEUX",IF(AR323="1","INGESTION","NON")))</f>
        <v>NON</v>
      </c>
      <c r="BF323" s="351"/>
      <c r="BG323" s="354" t="s">
        <v>310</v>
      </c>
      <c r="BH323" s="154">
        <f>IF(ISNA(VLOOKUP(L323,CMRCLP,4,FALSE)),0,VLOOKUP(L323,CMRCLP,4))</f>
        <v>0</v>
      </c>
      <c r="BI323" s="154">
        <f>IF(ISNA(VLOOKUP(M323,CMRCLP,4,FALSE)),0,VLOOKUP(M323,CMRCLP,4))</f>
        <v>0</v>
      </c>
      <c r="BJ323" s="154">
        <f>IF(ISNA(VLOOKUP(N323,CMRCLP,4,FALSE)),0,VLOOKUP(N323,CMRCLP,4))</f>
        <v>0</v>
      </c>
      <c r="BK323" s="154">
        <f>IF(ISNA(VLOOKUP(O323,CMRCLP,4,FALSE)),0,VLOOKUP(O323,CMRCLP,4))</f>
        <v>0</v>
      </c>
      <c r="BL323" s="154">
        <f>IF(ISNA(VLOOKUP(L323,DANGERCLP,2,FALSE)),1,VLOOKUP(L323,DANGERCLP,2,FALSE))</f>
        <v>1</v>
      </c>
      <c r="BM323" s="154">
        <f>IF(ISNA(VLOOKUP(M323,DANGERCLP,2,FALSE)),1,VLOOKUP(M323,DANGERCLP,2,FALSE))</f>
        <v>1</v>
      </c>
      <c r="BN323" s="154">
        <f>IF(ISNA(VLOOKUP(N323,DANGERCLP,2,FALSE)),1,VLOOKUP(N323,DANGERCLP,2,FALSE))</f>
        <v>1</v>
      </c>
      <c r="BO323" s="154">
        <f>IF(ISNA(VLOOKUP(O323,DANGERCLP,2,FALSE)),1,VLOOKUP(O323,DANGERCLP,2,FALSE))</f>
        <v>1</v>
      </c>
      <c r="BP323" s="154">
        <f>IF(ISNA(VLOOKUP(P323,VLEPON,2)),1,VLOOKUP(P323,VLEPON,2))</f>
        <v>1</v>
      </c>
      <c r="BQ323" s="155">
        <f>T323/MAXA($T$8:$T$463)</f>
        <v>0</v>
      </c>
      <c r="BR323" s="156">
        <f t="shared" si="178"/>
        <v>11</v>
      </c>
      <c r="BS323" s="156">
        <f t="shared" si="179"/>
        <v>11</v>
      </c>
      <c r="BT323" s="157">
        <f t="shared" si="180"/>
        <v>1</v>
      </c>
      <c r="BU323" s="255">
        <f t="shared" si="194"/>
        <v>1</v>
      </c>
      <c r="BV323" s="252">
        <f>IF(ISNA(VLOOKUP((CONCATENATE(U323,V323)),Fréquencess,3,FALSE)),0,VLOOKUP((CONCATENATE(U323,V323)),Fréquencess,3,FALSE))</f>
        <v>1</v>
      </c>
      <c r="BW323" s="247">
        <f t="shared" si="181"/>
        <v>1</v>
      </c>
      <c r="BX323" s="247">
        <f t="shared" si="200"/>
        <v>1</v>
      </c>
      <c r="BY323" s="247">
        <f>IF(ISNA(VLOOKUP(Q323,score_volatilité,2,FALSE)),0,VLOOKUP(Q323,score_volatilité,2,FALSE))</f>
        <v>1</v>
      </c>
      <c r="BZ323" s="247">
        <f>IF(ISNA(VLOOKUP(X323,score_procédé,2,FALSE)),0,VLOOKUP(X323,score_procédé,2,FALSE))</f>
        <v>0.5</v>
      </c>
      <c r="CA323" s="247">
        <f>IF(ISNA(VLOOKUP(Y323,score_protection,2,FALSE)),0,VLOOKUP(Y323,score_protection,2,FALSE))</f>
        <v>1</v>
      </c>
      <c r="CB323" s="252">
        <f t="shared" si="201"/>
        <v>0.5</v>
      </c>
      <c r="CC323" s="154">
        <f>IF(ISNA(VLOOKUP(L323,DANGERARRETE,10,FALSE)),0,VLOOKUP(L323,DANGERARRETE,10,FALSE))</f>
        <v>0</v>
      </c>
      <c r="CD323" s="154">
        <f>IF(ISNA(VLOOKUP(M323,DANGERARRETE,10,FALSE)),0,VLOOKUP(M323,DANGERARRETE,10,FALSE))</f>
        <v>0</v>
      </c>
      <c r="CE323" s="154">
        <f>IF(ISNA(VLOOKUP(N323,DANGERARRETE,10,FALSE)),0,VLOOKUP(N323,DANGERARRETE,10,FALSE))</f>
        <v>0</v>
      </c>
      <c r="CF323" s="154">
        <f>IF(ISNA(VLOOKUP(O323,DANGERARRETE,10,FALSE)),0,VLOOKUP(O323,DANGERARRETE,10,FALSE))</f>
        <v>0</v>
      </c>
      <c r="CG323" s="154">
        <f t="shared" si="202"/>
        <v>0</v>
      </c>
      <c r="CH323" s="296" t="str">
        <f t="shared" si="205"/>
        <v>NON</v>
      </c>
    </row>
    <row r="324" spans="1:86" s="108" customFormat="1" ht="26.5" customHeight="1" x14ac:dyDescent="0.25">
      <c r="A324" s="77">
        <v>116</v>
      </c>
      <c r="B324" s="105"/>
      <c r="C324" s="105"/>
      <c r="D324" s="106"/>
      <c r="E324" s="106"/>
      <c r="F324" s="107"/>
      <c r="G324" s="114" t="s">
        <v>76</v>
      </c>
      <c r="H324" s="114" t="s">
        <v>76</v>
      </c>
      <c r="I324" s="114" t="s">
        <v>76</v>
      </c>
      <c r="J324" s="114" t="s">
        <v>76</v>
      </c>
      <c r="K324" s="114" t="s">
        <v>9</v>
      </c>
      <c r="L324" s="108" t="s">
        <v>8</v>
      </c>
      <c r="M324" s="108" t="s">
        <v>8</v>
      </c>
      <c r="N324" s="108" t="s">
        <v>8</v>
      </c>
      <c r="O324" s="108" t="s">
        <v>8</v>
      </c>
      <c r="P324" s="225" t="s">
        <v>76</v>
      </c>
      <c r="Q324" s="244" t="s">
        <v>34</v>
      </c>
      <c r="R324" s="259" t="s">
        <v>299</v>
      </c>
      <c r="S324" s="265" t="s">
        <v>300</v>
      </c>
      <c r="T324" s="217">
        <v>0</v>
      </c>
      <c r="U324" s="149" t="s">
        <v>58</v>
      </c>
      <c r="V324" s="149" t="s">
        <v>256</v>
      </c>
      <c r="W324" s="150" t="str">
        <f t="shared" si="177"/>
        <v>&lt; 30 mn</v>
      </c>
      <c r="X324" s="151" t="s">
        <v>31</v>
      </c>
      <c r="Y324" s="229" t="s">
        <v>108</v>
      </c>
      <c r="Z324" s="152">
        <f t="shared" si="182"/>
        <v>0</v>
      </c>
      <c r="AA324" s="152">
        <f t="shared" si="183"/>
        <v>0</v>
      </c>
      <c r="AB324" s="152">
        <f t="shared" si="184"/>
        <v>0</v>
      </c>
      <c r="AC324" s="152">
        <f t="shared" si="185"/>
        <v>0</v>
      </c>
      <c r="AD324" s="152">
        <f t="shared" si="186"/>
        <v>0</v>
      </c>
      <c r="AE324" s="152">
        <f t="shared" si="187"/>
        <v>0</v>
      </c>
      <c r="AF324" s="152">
        <f t="shared" si="188"/>
        <v>0</v>
      </c>
      <c r="AG324" s="152">
        <f t="shared" si="189"/>
        <v>0</v>
      </c>
      <c r="AH324" s="152">
        <f t="shared" si="190"/>
        <v>0</v>
      </c>
      <c r="AI324" s="152">
        <f t="shared" si="191"/>
        <v>0</v>
      </c>
      <c r="AJ324" s="152">
        <f t="shared" si="192"/>
        <v>0</v>
      </c>
      <c r="AK324" s="152">
        <f t="shared" si="193"/>
        <v>0</v>
      </c>
      <c r="AL324" s="263">
        <f t="shared" si="175"/>
        <v>0</v>
      </c>
      <c r="AM324" s="263">
        <f t="shared" si="206"/>
        <v>0</v>
      </c>
      <c r="AN324" s="263">
        <f t="shared" si="176"/>
        <v>0</v>
      </c>
      <c r="AO324" s="251">
        <f t="shared" si="207"/>
        <v>0</v>
      </c>
      <c r="AP324" s="153">
        <f t="shared" si="195"/>
        <v>0</v>
      </c>
      <c r="AQ324" s="153" t="str">
        <f t="shared" si="196"/>
        <v>0</v>
      </c>
      <c r="AR324" s="153" t="str">
        <f t="shared" si="203"/>
        <v>0</v>
      </c>
      <c r="AS324" s="153" t="str">
        <f t="shared" si="204"/>
        <v>0</v>
      </c>
      <c r="AT324" s="247">
        <f t="shared" si="197"/>
        <v>1</v>
      </c>
      <c r="AU324" s="247" t="str">
        <f t="shared" si="198"/>
        <v>Faible</v>
      </c>
      <c r="AV324" s="346" t="str">
        <f t="shared" si="199"/>
        <v>NON</v>
      </c>
      <c r="AW324" s="234" t="str">
        <f>IF(CB324&lt;100,"RISQUE MINIME","RISQUE NON FAIBLE")</f>
        <v>RISQUE MINIME</v>
      </c>
      <c r="AX324" s="231" t="str">
        <f>IF(AO324=0,"NON","OUI")</f>
        <v>NON</v>
      </c>
      <c r="AY324" s="351"/>
      <c r="AZ324" s="352" t="s">
        <v>310</v>
      </c>
      <c r="BA324" s="237" t="str">
        <f>IF(AP324=0,"NON","OUI")</f>
        <v>NON</v>
      </c>
      <c r="BB324" s="351"/>
      <c r="BC324" s="351"/>
      <c r="BD324" s="352" t="s">
        <v>310</v>
      </c>
      <c r="BE324" s="237" t="str">
        <f>IF((AQ324+AR324)=3,"YEUX / INGESTION",IF(AQ324="2","YEUX",IF(AR324="1","INGESTION","NON")))</f>
        <v>NON</v>
      </c>
      <c r="BF324" s="351"/>
      <c r="BG324" s="354" t="s">
        <v>310</v>
      </c>
      <c r="BH324" s="154">
        <f>IF(ISNA(VLOOKUP(L324,CMRCLP,4,FALSE)),0,VLOOKUP(L324,CMRCLP,4))</f>
        <v>0</v>
      </c>
      <c r="BI324" s="154">
        <f>IF(ISNA(VLOOKUP(M324,CMRCLP,4,FALSE)),0,VLOOKUP(M324,CMRCLP,4))</f>
        <v>0</v>
      </c>
      <c r="BJ324" s="154">
        <f>IF(ISNA(VLOOKUP(N324,CMRCLP,4,FALSE)),0,VLOOKUP(N324,CMRCLP,4))</f>
        <v>0</v>
      </c>
      <c r="BK324" s="154">
        <f>IF(ISNA(VLOOKUP(O324,CMRCLP,4,FALSE)),0,VLOOKUP(O324,CMRCLP,4))</f>
        <v>0</v>
      </c>
      <c r="BL324" s="154">
        <f>IF(ISNA(VLOOKUP(L324,DANGERCLP,2,FALSE)),1,VLOOKUP(L324,DANGERCLP,2,FALSE))</f>
        <v>1</v>
      </c>
      <c r="BM324" s="154">
        <f>IF(ISNA(VLOOKUP(M324,DANGERCLP,2,FALSE)),1,VLOOKUP(M324,DANGERCLP,2,FALSE))</f>
        <v>1</v>
      </c>
      <c r="BN324" s="154">
        <f>IF(ISNA(VLOOKUP(N324,DANGERCLP,2,FALSE)),1,VLOOKUP(N324,DANGERCLP,2,FALSE))</f>
        <v>1</v>
      </c>
      <c r="BO324" s="154">
        <f>IF(ISNA(VLOOKUP(O324,DANGERCLP,2,FALSE)),1,VLOOKUP(O324,DANGERCLP,2,FALSE))</f>
        <v>1</v>
      </c>
      <c r="BP324" s="154">
        <f>IF(ISNA(VLOOKUP(P324,VLEPON,2)),1,VLOOKUP(P324,VLEPON,2))</f>
        <v>1</v>
      </c>
      <c r="BQ324" s="155">
        <f>T324/MAXA($T$8:$T$463)</f>
        <v>0</v>
      </c>
      <c r="BR324" s="156">
        <f t="shared" si="178"/>
        <v>11</v>
      </c>
      <c r="BS324" s="156">
        <f t="shared" si="179"/>
        <v>11</v>
      </c>
      <c r="BT324" s="157">
        <f t="shared" si="180"/>
        <v>1</v>
      </c>
      <c r="BU324" s="255">
        <f t="shared" si="194"/>
        <v>1</v>
      </c>
      <c r="BV324" s="252">
        <f>IF(ISNA(VLOOKUP((CONCATENATE(U324,V324)),Fréquencess,3,FALSE)),0,VLOOKUP((CONCATENATE(U324,V324)),Fréquencess,3,FALSE))</f>
        <v>1</v>
      </c>
      <c r="BW324" s="247">
        <f t="shared" si="181"/>
        <v>1</v>
      </c>
      <c r="BX324" s="247">
        <f t="shared" si="200"/>
        <v>1</v>
      </c>
      <c r="BY324" s="247">
        <f>IF(ISNA(VLOOKUP(Q324,score_volatilité,2,FALSE)),0,VLOOKUP(Q324,score_volatilité,2,FALSE))</f>
        <v>1</v>
      </c>
      <c r="BZ324" s="247">
        <f>IF(ISNA(VLOOKUP(X324,score_procédé,2,FALSE)),0,VLOOKUP(X324,score_procédé,2,FALSE))</f>
        <v>0.5</v>
      </c>
      <c r="CA324" s="247">
        <f>IF(ISNA(VLOOKUP(Y324,score_protection,2,FALSE)),0,VLOOKUP(Y324,score_protection,2,FALSE))</f>
        <v>1</v>
      </c>
      <c r="CB324" s="252">
        <f t="shared" si="201"/>
        <v>0.5</v>
      </c>
      <c r="CC324" s="154">
        <f>IF(ISNA(VLOOKUP(L324,DANGERARRETE,10,FALSE)),0,VLOOKUP(L324,DANGERARRETE,10,FALSE))</f>
        <v>0</v>
      </c>
      <c r="CD324" s="154">
        <f>IF(ISNA(VLOOKUP(M324,DANGERARRETE,10,FALSE)),0,VLOOKUP(M324,DANGERARRETE,10,FALSE))</f>
        <v>0</v>
      </c>
      <c r="CE324" s="154">
        <f>IF(ISNA(VLOOKUP(N324,DANGERARRETE,10,FALSE)),0,VLOOKUP(N324,DANGERARRETE,10,FALSE))</f>
        <v>0</v>
      </c>
      <c r="CF324" s="154">
        <f>IF(ISNA(VLOOKUP(O324,DANGERARRETE,10,FALSE)),0,VLOOKUP(O324,DANGERARRETE,10,FALSE))</f>
        <v>0</v>
      </c>
      <c r="CG324" s="154">
        <f t="shared" si="202"/>
        <v>0</v>
      </c>
      <c r="CH324" s="296" t="str">
        <f t="shared" si="205"/>
        <v>NON</v>
      </c>
    </row>
    <row r="325" spans="1:86" s="108" customFormat="1" ht="26.5" customHeight="1" x14ac:dyDescent="0.25">
      <c r="A325" s="77">
        <v>116</v>
      </c>
      <c r="B325" s="105"/>
      <c r="C325" s="105"/>
      <c r="D325" s="106"/>
      <c r="E325" s="106"/>
      <c r="F325" s="107"/>
      <c r="G325" s="114" t="s">
        <v>76</v>
      </c>
      <c r="H325" s="114" t="s">
        <v>76</v>
      </c>
      <c r="I325" s="114" t="s">
        <v>76</v>
      </c>
      <c r="J325" s="114" t="s">
        <v>76</v>
      </c>
      <c r="K325" s="114" t="s">
        <v>9</v>
      </c>
      <c r="L325" s="108" t="s">
        <v>8</v>
      </c>
      <c r="M325" s="108" t="s">
        <v>8</v>
      </c>
      <c r="N325" s="108" t="s">
        <v>8</v>
      </c>
      <c r="O325" s="108" t="s">
        <v>8</v>
      </c>
      <c r="P325" s="225" t="s">
        <v>76</v>
      </c>
      <c r="Q325" s="244" t="s">
        <v>34</v>
      </c>
      <c r="R325" s="259" t="s">
        <v>299</v>
      </c>
      <c r="S325" s="265" t="s">
        <v>300</v>
      </c>
      <c r="T325" s="217">
        <v>0</v>
      </c>
      <c r="U325" s="149" t="s">
        <v>58</v>
      </c>
      <c r="V325" s="149" t="s">
        <v>256</v>
      </c>
      <c r="W325" s="150" t="str">
        <f t="shared" si="177"/>
        <v>&lt; 30 mn</v>
      </c>
      <c r="X325" s="151" t="s">
        <v>31</v>
      </c>
      <c r="Y325" s="229" t="s">
        <v>108</v>
      </c>
      <c r="Z325" s="152">
        <f t="shared" si="182"/>
        <v>0</v>
      </c>
      <c r="AA325" s="152">
        <f t="shared" si="183"/>
        <v>0</v>
      </c>
      <c r="AB325" s="152">
        <f t="shared" si="184"/>
        <v>0</v>
      </c>
      <c r="AC325" s="152">
        <f t="shared" si="185"/>
        <v>0</v>
      </c>
      <c r="AD325" s="152">
        <f t="shared" si="186"/>
        <v>0</v>
      </c>
      <c r="AE325" s="152">
        <f t="shared" si="187"/>
        <v>0</v>
      </c>
      <c r="AF325" s="152">
        <f t="shared" si="188"/>
        <v>0</v>
      </c>
      <c r="AG325" s="152">
        <f t="shared" si="189"/>
        <v>0</v>
      </c>
      <c r="AH325" s="152">
        <f t="shared" si="190"/>
        <v>0</v>
      </c>
      <c r="AI325" s="152">
        <f t="shared" si="191"/>
        <v>0</v>
      </c>
      <c r="AJ325" s="152">
        <f t="shared" si="192"/>
        <v>0</v>
      </c>
      <c r="AK325" s="152">
        <f t="shared" si="193"/>
        <v>0</v>
      </c>
      <c r="AL325" s="263">
        <f t="shared" si="175"/>
        <v>0</v>
      </c>
      <c r="AM325" s="263">
        <f t="shared" si="206"/>
        <v>0</v>
      </c>
      <c r="AN325" s="263">
        <f t="shared" si="176"/>
        <v>0</v>
      </c>
      <c r="AO325" s="251">
        <f t="shared" si="207"/>
        <v>0</v>
      </c>
      <c r="AP325" s="153">
        <f t="shared" si="195"/>
        <v>0</v>
      </c>
      <c r="AQ325" s="153" t="str">
        <f t="shared" si="196"/>
        <v>0</v>
      </c>
      <c r="AR325" s="153" t="str">
        <f t="shared" si="203"/>
        <v>0</v>
      </c>
      <c r="AS325" s="153" t="str">
        <f t="shared" si="204"/>
        <v>0</v>
      </c>
      <c r="AT325" s="247">
        <f t="shared" si="197"/>
        <v>1</v>
      </c>
      <c r="AU325" s="247" t="str">
        <f t="shared" si="198"/>
        <v>Faible</v>
      </c>
      <c r="AV325" s="346" t="str">
        <f t="shared" si="199"/>
        <v>NON</v>
      </c>
      <c r="AW325" s="234" t="str">
        <f>IF(CB325&lt;100,"RISQUE MINIME","RISQUE NON FAIBLE")</f>
        <v>RISQUE MINIME</v>
      </c>
      <c r="AX325" s="231" t="str">
        <f>IF(AO325=0,"NON","OUI")</f>
        <v>NON</v>
      </c>
      <c r="AY325" s="351"/>
      <c r="AZ325" s="352" t="s">
        <v>310</v>
      </c>
      <c r="BA325" s="237" t="str">
        <f>IF(AP325=0,"NON","OUI")</f>
        <v>NON</v>
      </c>
      <c r="BB325" s="351"/>
      <c r="BC325" s="351"/>
      <c r="BD325" s="352" t="s">
        <v>310</v>
      </c>
      <c r="BE325" s="237" t="str">
        <f>IF((AQ325+AR325)=3,"YEUX / INGESTION",IF(AQ325="2","YEUX",IF(AR325="1","INGESTION","NON")))</f>
        <v>NON</v>
      </c>
      <c r="BF325" s="351"/>
      <c r="BG325" s="354" t="s">
        <v>310</v>
      </c>
      <c r="BH325" s="154">
        <f>IF(ISNA(VLOOKUP(L325,CMRCLP,4,FALSE)),0,VLOOKUP(L325,CMRCLP,4))</f>
        <v>0</v>
      </c>
      <c r="BI325" s="154">
        <f>IF(ISNA(VLOOKUP(M325,CMRCLP,4,FALSE)),0,VLOOKUP(M325,CMRCLP,4))</f>
        <v>0</v>
      </c>
      <c r="BJ325" s="154">
        <f>IF(ISNA(VLOOKUP(N325,CMRCLP,4,FALSE)),0,VLOOKUP(N325,CMRCLP,4))</f>
        <v>0</v>
      </c>
      <c r="BK325" s="154">
        <f>IF(ISNA(VLOOKUP(O325,CMRCLP,4,FALSE)),0,VLOOKUP(O325,CMRCLP,4))</f>
        <v>0</v>
      </c>
      <c r="BL325" s="154">
        <f>IF(ISNA(VLOOKUP(L325,DANGERCLP,2,FALSE)),1,VLOOKUP(L325,DANGERCLP,2,FALSE))</f>
        <v>1</v>
      </c>
      <c r="BM325" s="154">
        <f>IF(ISNA(VLOOKUP(M325,DANGERCLP,2,FALSE)),1,VLOOKUP(M325,DANGERCLP,2,FALSE))</f>
        <v>1</v>
      </c>
      <c r="BN325" s="154">
        <f>IF(ISNA(VLOOKUP(N325,DANGERCLP,2,FALSE)),1,VLOOKUP(N325,DANGERCLP,2,FALSE))</f>
        <v>1</v>
      </c>
      <c r="BO325" s="154">
        <f>IF(ISNA(VLOOKUP(O325,DANGERCLP,2,FALSE)),1,VLOOKUP(O325,DANGERCLP,2,FALSE))</f>
        <v>1</v>
      </c>
      <c r="BP325" s="154">
        <f>IF(ISNA(VLOOKUP(P325,VLEPON,2)),1,VLOOKUP(P325,VLEPON,2))</f>
        <v>1</v>
      </c>
      <c r="BQ325" s="155">
        <f>T325/MAXA($T$8:$T$463)</f>
        <v>0</v>
      </c>
      <c r="BR325" s="156">
        <f t="shared" si="178"/>
        <v>11</v>
      </c>
      <c r="BS325" s="156">
        <f t="shared" si="179"/>
        <v>11</v>
      </c>
      <c r="BT325" s="157">
        <f t="shared" si="180"/>
        <v>1</v>
      </c>
      <c r="BU325" s="255">
        <f t="shared" si="194"/>
        <v>1</v>
      </c>
      <c r="BV325" s="252">
        <f>IF(ISNA(VLOOKUP((CONCATENATE(U325,V325)),Fréquencess,3,FALSE)),0,VLOOKUP((CONCATENATE(U325,V325)),Fréquencess,3,FALSE))</f>
        <v>1</v>
      </c>
      <c r="BW325" s="247">
        <f t="shared" si="181"/>
        <v>1</v>
      </c>
      <c r="BX325" s="247">
        <f t="shared" si="200"/>
        <v>1</v>
      </c>
      <c r="BY325" s="247">
        <f>IF(ISNA(VLOOKUP(Q325,score_volatilité,2,FALSE)),0,VLOOKUP(Q325,score_volatilité,2,FALSE))</f>
        <v>1</v>
      </c>
      <c r="BZ325" s="247">
        <f>IF(ISNA(VLOOKUP(X325,score_procédé,2,FALSE)),0,VLOOKUP(X325,score_procédé,2,FALSE))</f>
        <v>0.5</v>
      </c>
      <c r="CA325" s="247">
        <f>IF(ISNA(VLOOKUP(Y325,score_protection,2,FALSE)),0,VLOOKUP(Y325,score_protection,2,FALSE))</f>
        <v>1</v>
      </c>
      <c r="CB325" s="252">
        <f t="shared" si="201"/>
        <v>0.5</v>
      </c>
      <c r="CC325" s="154">
        <f>IF(ISNA(VLOOKUP(L325,DANGERARRETE,10,FALSE)),0,VLOOKUP(L325,DANGERARRETE,10,FALSE))</f>
        <v>0</v>
      </c>
      <c r="CD325" s="154">
        <f>IF(ISNA(VLOOKUP(M325,DANGERARRETE,10,FALSE)),0,VLOOKUP(M325,DANGERARRETE,10,FALSE))</f>
        <v>0</v>
      </c>
      <c r="CE325" s="154">
        <f>IF(ISNA(VLOOKUP(N325,DANGERARRETE,10,FALSE)),0,VLOOKUP(N325,DANGERARRETE,10,FALSE))</f>
        <v>0</v>
      </c>
      <c r="CF325" s="154">
        <f>IF(ISNA(VLOOKUP(O325,DANGERARRETE,10,FALSE)),0,VLOOKUP(O325,DANGERARRETE,10,FALSE))</f>
        <v>0</v>
      </c>
      <c r="CG325" s="154">
        <f t="shared" si="202"/>
        <v>0</v>
      </c>
      <c r="CH325" s="296" t="str">
        <f t="shared" si="205"/>
        <v>NON</v>
      </c>
    </row>
    <row r="326" spans="1:86" s="108" customFormat="1" ht="26.5" customHeight="1" x14ac:dyDescent="0.25">
      <c r="A326" s="77">
        <v>116</v>
      </c>
      <c r="B326" s="105"/>
      <c r="C326" s="105"/>
      <c r="D326" s="106"/>
      <c r="E326" s="106"/>
      <c r="F326" s="107"/>
      <c r="G326" s="114" t="s">
        <v>76</v>
      </c>
      <c r="H326" s="114" t="s">
        <v>76</v>
      </c>
      <c r="I326" s="114" t="s">
        <v>76</v>
      </c>
      <c r="J326" s="114" t="s">
        <v>76</v>
      </c>
      <c r="K326" s="114" t="s">
        <v>9</v>
      </c>
      <c r="L326" s="108" t="s">
        <v>8</v>
      </c>
      <c r="M326" s="108" t="s">
        <v>8</v>
      </c>
      <c r="N326" s="108" t="s">
        <v>8</v>
      </c>
      <c r="O326" s="108" t="s">
        <v>8</v>
      </c>
      <c r="P326" s="225" t="s">
        <v>76</v>
      </c>
      <c r="Q326" s="244" t="s">
        <v>34</v>
      </c>
      <c r="R326" s="259" t="s">
        <v>299</v>
      </c>
      <c r="S326" s="265" t="s">
        <v>300</v>
      </c>
      <c r="T326" s="217">
        <v>0</v>
      </c>
      <c r="U326" s="149" t="s">
        <v>58</v>
      </c>
      <c r="V326" s="149" t="s">
        <v>256</v>
      </c>
      <c r="W326" s="150" t="str">
        <f t="shared" si="177"/>
        <v>&lt; 30 mn</v>
      </c>
      <c r="X326" s="151" t="s">
        <v>31</v>
      </c>
      <c r="Y326" s="229" t="s">
        <v>108</v>
      </c>
      <c r="Z326" s="152">
        <f t="shared" si="182"/>
        <v>0</v>
      </c>
      <c r="AA326" s="152">
        <f t="shared" si="183"/>
        <v>0</v>
      </c>
      <c r="AB326" s="152">
        <f t="shared" si="184"/>
        <v>0</v>
      </c>
      <c r="AC326" s="152">
        <f t="shared" si="185"/>
        <v>0</v>
      </c>
      <c r="AD326" s="152">
        <f t="shared" si="186"/>
        <v>0</v>
      </c>
      <c r="AE326" s="152">
        <f t="shared" si="187"/>
        <v>0</v>
      </c>
      <c r="AF326" s="152">
        <f t="shared" si="188"/>
        <v>0</v>
      </c>
      <c r="AG326" s="152">
        <f t="shared" si="189"/>
        <v>0</v>
      </c>
      <c r="AH326" s="152">
        <f t="shared" si="190"/>
        <v>0</v>
      </c>
      <c r="AI326" s="152">
        <f t="shared" si="191"/>
        <v>0</v>
      </c>
      <c r="AJ326" s="152">
        <f t="shared" si="192"/>
        <v>0</v>
      </c>
      <c r="AK326" s="152">
        <f t="shared" si="193"/>
        <v>0</v>
      </c>
      <c r="AL326" s="263">
        <f t="shared" si="175"/>
        <v>0</v>
      </c>
      <c r="AM326" s="263">
        <f t="shared" si="206"/>
        <v>0</v>
      </c>
      <c r="AN326" s="263">
        <f t="shared" si="176"/>
        <v>0</v>
      </c>
      <c r="AO326" s="251">
        <f t="shared" si="207"/>
        <v>0</v>
      </c>
      <c r="AP326" s="153">
        <f t="shared" si="195"/>
        <v>0</v>
      </c>
      <c r="AQ326" s="153" t="str">
        <f t="shared" si="196"/>
        <v>0</v>
      </c>
      <c r="AR326" s="153" t="str">
        <f t="shared" si="203"/>
        <v>0</v>
      </c>
      <c r="AS326" s="153" t="str">
        <f t="shared" si="204"/>
        <v>0</v>
      </c>
      <c r="AT326" s="247">
        <f t="shared" si="197"/>
        <v>1</v>
      </c>
      <c r="AU326" s="247" t="str">
        <f t="shared" si="198"/>
        <v>Faible</v>
      </c>
      <c r="AV326" s="346" t="str">
        <f t="shared" si="199"/>
        <v>NON</v>
      </c>
      <c r="AW326" s="234" t="str">
        <f>IF(CB326&lt;100,"RISQUE MINIME","RISQUE NON FAIBLE")</f>
        <v>RISQUE MINIME</v>
      </c>
      <c r="AX326" s="231" t="str">
        <f>IF(AO326=0,"NON","OUI")</f>
        <v>NON</v>
      </c>
      <c r="AY326" s="351"/>
      <c r="AZ326" s="352" t="s">
        <v>310</v>
      </c>
      <c r="BA326" s="237" t="str">
        <f>IF(AP326=0,"NON","OUI")</f>
        <v>NON</v>
      </c>
      <c r="BB326" s="351"/>
      <c r="BC326" s="351"/>
      <c r="BD326" s="352" t="s">
        <v>310</v>
      </c>
      <c r="BE326" s="237" t="str">
        <f>IF((AQ326+AR326)=3,"YEUX / INGESTION",IF(AQ326="2","YEUX",IF(AR326="1","INGESTION","NON")))</f>
        <v>NON</v>
      </c>
      <c r="BF326" s="351"/>
      <c r="BG326" s="354" t="s">
        <v>310</v>
      </c>
      <c r="BH326" s="154">
        <f>IF(ISNA(VLOOKUP(L326,CMRCLP,4,FALSE)),0,VLOOKUP(L326,CMRCLP,4))</f>
        <v>0</v>
      </c>
      <c r="BI326" s="154">
        <f>IF(ISNA(VLOOKUP(M326,CMRCLP,4,FALSE)),0,VLOOKUP(M326,CMRCLP,4))</f>
        <v>0</v>
      </c>
      <c r="BJ326" s="154">
        <f>IF(ISNA(VLOOKUP(N326,CMRCLP,4,FALSE)),0,VLOOKUP(N326,CMRCLP,4))</f>
        <v>0</v>
      </c>
      <c r="BK326" s="154">
        <f>IF(ISNA(VLOOKUP(O326,CMRCLP,4,FALSE)),0,VLOOKUP(O326,CMRCLP,4))</f>
        <v>0</v>
      </c>
      <c r="BL326" s="154">
        <f>IF(ISNA(VLOOKUP(L326,DANGERCLP,2,FALSE)),1,VLOOKUP(L326,DANGERCLP,2,FALSE))</f>
        <v>1</v>
      </c>
      <c r="BM326" s="154">
        <f>IF(ISNA(VLOOKUP(M326,DANGERCLP,2,FALSE)),1,VLOOKUP(M326,DANGERCLP,2,FALSE))</f>
        <v>1</v>
      </c>
      <c r="BN326" s="154">
        <f>IF(ISNA(VLOOKUP(N326,DANGERCLP,2,FALSE)),1,VLOOKUP(N326,DANGERCLP,2,FALSE))</f>
        <v>1</v>
      </c>
      <c r="BO326" s="154">
        <f>IF(ISNA(VLOOKUP(O326,DANGERCLP,2,FALSE)),1,VLOOKUP(O326,DANGERCLP,2,FALSE))</f>
        <v>1</v>
      </c>
      <c r="BP326" s="154">
        <f>IF(ISNA(VLOOKUP(P326,VLEPON,2)),1,VLOOKUP(P326,VLEPON,2))</f>
        <v>1</v>
      </c>
      <c r="BQ326" s="155">
        <f>T326/MAXA($T$8:$T$463)</f>
        <v>0</v>
      </c>
      <c r="BR326" s="156">
        <f t="shared" si="178"/>
        <v>11</v>
      </c>
      <c r="BS326" s="156">
        <f t="shared" si="179"/>
        <v>11</v>
      </c>
      <c r="BT326" s="157">
        <f t="shared" si="180"/>
        <v>1</v>
      </c>
      <c r="BU326" s="255">
        <f t="shared" si="194"/>
        <v>1</v>
      </c>
      <c r="BV326" s="252">
        <f>IF(ISNA(VLOOKUP((CONCATENATE(U326,V326)),Fréquencess,3,FALSE)),0,VLOOKUP((CONCATENATE(U326,V326)),Fréquencess,3,FALSE))</f>
        <v>1</v>
      </c>
      <c r="BW326" s="247">
        <f t="shared" si="181"/>
        <v>1</v>
      </c>
      <c r="BX326" s="247">
        <f t="shared" si="200"/>
        <v>1</v>
      </c>
      <c r="BY326" s="247">
        <f>IF(ISNA(VLOOKUP(Q326,score_volatilité,2,FALSE)),0,VLOOKUP(Q326,score_volatilité,2,FALSE))</f>
        <v>1</v>
      </c>
      <c r="BZ326" s="247">
        <f>IF(ISNA(VLOOKUP(X326,score_procédé,2,FALSE)),0,VLOOKUP(X326,score_procédé,2,FALSE))</f>
        <v>0.5</v>
      </c>
      <c r="CA326" s="247">
        <f>IF(ISNA(VLOOKUP(Y326,score_protection,2,FALSE)),0,VLOOKUP(Y326,score_protection,2,FALSE))</f>
        <v>1</v>
      </c>
      <c r="CB326" s="252">
        <f t="shared" si="201"/>
        <v>0.5</v>
      </c>
      <c r="CC326" s="154">
        <f>IF(ISNA(VLOOKUP(L326,DANGERARRETE,10,FALSE)),0,VLOOKUP(L326,DANGERARRETE,10,FALSE))</f>
        <v>0</v>
      </c>
      <c r="CD326" s="154">
        <f>IF(ISNA(VLOOKUP(M326,DANGERARRETE,10,FALSE)),0,VLOOKUP(M326,DANGERARRETE,10,FALSE))</f>
        <v>0</v>
      </c>
      <c r="CE326" s="154">
        <f>IF(ISNA(VLOOKUP(N326,DANGERARRETE,10,FALSE)),0,VLOOKUP(N326,DANGERARRETE,10,FALSE))</f>
        <v>0</v>
      </c>
      <c r="CF326" s="154">
        <f>IF(ISNA(VLOOKUP(O326,DANGERARRETE,10,FALSE)),0,VLOOKUP(O326,DANGERARRETE,10,FALSE))</f>
        <v>0</v>
      </c>
      <c r="CG326" s="154">
        <f t="shared" si="202"/>
        <v>0</v>
      </c>
      <c r="CH326" s="296" t="str">
        <f t="shared" si="205"/>
        <v>NON</v>
      </c>
    </row>
    <row r="327" spans="1:86" s="108" customFormat="1" ht="26.5" customHeight="1" x14ac:dyDescent="0.25">
      <c r="A327" s="77">
        <v>116</v>
      </c>
      <c r="B327" s="105"/>
      <c r="C327" s="105"/>
      <c r="D327" s="106"/>
      <c r="E327" s="106"/>
      <c r="F327" s="107"/>
      <c r="G327" s="114" t="s">
        <v>76</v>
      </c>
      <c r="H327" s="114" t="s">
        <v>76</v>
      </c>
      <c r="I327" s="114" t="s">
        <v>76</v>
      </c>
      <c r="J327" s="114" t="s">
        <v>76</v>
      </c>
      <c r="K327" s="114" t="s">
        <v>9</v>
      </c>
      <c r="L327" s="108" t="s">
        <v>8</v>
      </c>
      <c r="M327" s="108" t="s">
        <v>8</v>
      </c>
      <c r="N327" s="108" t="s">
        <v>8</v>
      </c>
      <c r="O327" s="108" t="s">
        <v>8</v>
      </c>
      <c r="P327" s="225" t="s">
        <v>76</v>
      </c>
      <c r="Q327" s="244" t="s">
        <v>34</v>
      </c>
      <c r="R327" s="259" t="s">
        <v>299</v>
      </c>
      <c r="S327" s="265" t="s">
        <v>300</v>
      </c>
      <c r="T327" s="217">
        <v>0</v>
      </c>
      <c r="U327" s="149" t="s">
        <v>58</v>
      </c>
      <c r="V327" s="149" t="s">
        <v>256</v>
      </c>
      <c r="W327" s="150" t="str">
        <f t="shared" si="177"/>
        <v>&lt; 30 mn</v>
      </c>
      <c r="X327" s="151" t="s">
        <v>31</v>
      </c>
      <c r="Y327" s="229" t="s">
        <v>108</v>
      </c>
      <c r="Z327" s="152">
        <f t="shared" si="182"/>
        <v>0</v>
      </c>
      <c r="AA327" s="152">
        <f t="shared" si="183"/>
        <v>0</v>
      </c>
      <c r="AB327" s="152">
        <f t="shared" si="184"/>
        <v>0</v>
      </c>
      <c r="AC327" s="152">
        <f t="shared" si="185"/>
        <v>0</v>
      </c>
      <c r="AD327" s="152">
        <f t="shared" si="186"/>
        <v>0</v>
      </c>
      <c r="AE327" s="152">
        <f t="shared" si="187"/>
        <v>0</v>
      </c>
      <c r="AF327" s="152">
        <f t="shared" si="188"/>
        <v>0</v>
      </c>
      <c r="AG327" s="152">
        <f t="shared" si="189"/>
        <v>0</v>
      </c>
      <c r="AH327" s="152">
        <f t="shared" si="190"/>
        <v>0</v>
      </c>
      <c r="AI327" s="152">
        <f t="shared" si="191"/>
        <v>0</v>
      </c>
      <c r="AJ327" s="152">
        <f t="shared" si="192"/>
        <v>0</v>
      </c>
      <c r="AK327" s="152">
        <f t="shared" si="193"/>
        <v>0</v>
      </c>
      <c r="AL327" s="263">
        <f t="shared" si="175"/>
        <v>0</v>
      </c>
      <c r="AM327" s="263">
        <f t="shared" si="206"/>
        <v>0</v>
      </c>
      <c r="AN327" s="263">
        <f t="shared" si="176"/>
        <v>0</v>
      </c>
      <c r="AO327" s="251">
        <f t="shared" si="207"/>
        <v>0</v>
      </c>
      <c r="AP327" s="153">
        <f t="shared" si="195"/>
        <v>0</v>
      </c>
      <c r="AQ327" s="153" t="str">
        <f t="shared" si="196"/>
        <v>0</v>
      </c>
      <c r="AR327" s="153" t="str">
        <f t="shared" si="203"/>
        <v>0</v>
      </c>
      <c r="AS327" s="153" t="str">
        <f t="shared" si="204"/>
        <v>0</v>
      </c>
      <c r="AT327" s="247">
        <f t="shared" si="197"/>
        <v>1</v>
      </c>
      <c r="AU327" s="247" t="str">
        <f t="shared" si="198"/>
        <v>Faible</v>
      </c>
      <c r="AV327" s="346" t="str">
        <f t="shared" si="199"/>
        <v>NON</v>
      </c>
      <c r="AW327" s="234" t="str">
        <f>IF(CB327&lt;100,"RISQUE MINIME","RISQUE NON FAIBLE")</f>
        <v>RISQUE MINIME</v>
      </c>
      <c r="AX327" s="231" t="str">
        <f>IF(AO327=0,"NON","OUI")</f>
        <v>NON</v>
      </c>
      <c r="AY327" s="351"/>
      <c r="AZ327" s="352" t="s">
        <v>310</v>
      </c>
      <c r="BA327" s="237" t="str">
        <f>IF(AP327=0,"NON","OUI")</f>
        <v>NON</v>
      </c>
      <c r="BB327" s="351"/>
      <c r="BC327" s="351"/>
      <c r="BD327" s="352" t="s">
        <v>310</v>
      </c>
      <c r="BE327" s="237" t="str">
        <f>IF((AQ327+AR327)=3,"YEUX / INGESTION",IF(AQ327="2","YEUX",IF(AR327="1","INGESTION","NON")))</f>
        <v>NON</v>
      </c>
      <c r="BF327" s="351"/>
      <c r="BG327" s="354" t="s">
        <v>310</v>
      </c>
      <c r="BH327" s="154">
        <f>IF(ISNA(VLOOKUP(L327,CMRCLP,4,FALSE)),0,VLOOKUP(L327,CMRCLP,4))</f>
        <v>0</v>
      </c>
      <c r="BI327" s="154">
        <f>IF(ISNA(VLOOKUP(M327,CMRCLP,4,FALSE)),0,VLOOKUP(M327,CMRCLP,4))</f>
        <v>0</v>
      </c>
      <c r="BJ327" s="154">
        <f>IF(ISNA(VLOOKUP(N327,CMRCLP,4,FALSE)),0,VLOOKUP(N327,CMRCLP,4))</f>
        <v>0</v>
      </c>
      <c r="BK327" s="154">
        <f>IF(ISNA(VLOOKUP(O327,CMRCLP,4,FALSE)),0,VLOOKUP(O327,CMRCLP,4))</f>
        <v>0</v>
      </c>
      <c r="BL327" s="154">
        <f>IF(ISNA(VLOOKUP(L327,DANGERCLP,2,FALSE)),1,VLOOKUP(L327,DANGERCLP,2,FALSE))</f>
        <v>1</v>
      </c>
      <c r="BM327" s="154">
        <f>IF(ISNA(VLOOKUP(M327,DANGERCLP,2,FALSE)),1,VLOOKUP(M327,DANGERCLP,2,FALSE))</f>
        <v>1</v>
      </c>
      <c r="BN327" s="154">
        <f>IF(ISNA(VLOOKUP(N327,DANGERCLP,2,FALSE)),1,VLOOKUP(N327,DANGERCLP,2,FALSE))</f>
        <v>1</v>
      </c>
      <c r="BO327" s="154">
        <f>IF(ISNA(VLOOKUP(O327,DANGERCLP,2,FALSE)),1,VLOOKUP(O327,DANGERCLP,2,FALSE))</f>
        <v>1</v>
      </c>
      <c r="BP327" s="154">
        <f>IF(ISNA(VLOOKUP(P327,VLEPON,2)),1,VLOOKUP(P327,VLEPON,2))</f>
        <v>1</v>
      </c>
      <c r="BQ327" s="155">
        <f>T327/MAXA($T$8:$T$463)</f>
        <v>0</v>
      </c>
      <c r="BR327" s="156">
        <f t="shared" si="178"/>
        <v>11</v>
      </c>
      <c r="BS327" s="156">
        <f t="shared" si="179"/>
        <v>11</v>
      </c>
      <c r="BT327" s="157">
        <f t="shared" si="180"/>
        <v>1</v>
      </c>
      <c r="BU327" s="255">
        <f t="shared" si="194"/>
        <v>1</v>
      </c>
      <c r="BV327" s="252">
        <f>IF(ISNA(VLOOKUP((CONCATENATE(U327,V327)),Fréquencess,3,FALSE)),0,VLOOKUP((CONCATENATE(U327,V327)),Fréquencess,3,FALSE))</f>
        <v>1</v>
      </c>
      <c r="BW327" s="247">
        <f t="shared" si="181"/>
        <v>1</v>
      </c>
      <c r="BX327" s="247">
        <f t="shared" si="200"/>
        <v>1</v>
      </c>
      <c r="BY327" s="247">
        <f>IF(ISNA(VLOOKUP(Q327,score_volatilité,2,FALSE)),0,VLOOKUP(Q327,score_volatilité,2,FALSE))</f>
        <v>1</v>
      </c>
      <c r="BZ327" s="247">
        <f>IF(ISNA(VLOOKUP(X327,score_procédé,2,FALSE)),0,VLOOKUP(X327,score_procédé,2,FALSE))</f>
        <v>0.5</v>
      </c>
      <c r="CA327" s="247">
        <f>IF(ISNA(VLOOKUP(Y327,score_protection,2,FALSE)),0,VLOOKUP(Y327,score_protection,2,FALSE))</f>
        <v>1</v>
      </c>
      <c r="CB327" s="252">
        <f t="shared" si="201"/>
        <v>0.5</v>
      </c>
      <c r="CC327" s="154">
        <f>IF(ISNA(VLOOKUP(L327,DANGERARRETE,10,FALSE)),0,VLOOKUP(L327,DANGERARRETE,10,FALSE))</f>
        <v>0</v>
      </c>
      <c r="CD327" s="154">
        <f>IF(ISNA(VLOOKUP(M327,DANGERARRETE,10,FALSE)),0,VLOOKUP(M327,DANGERARRETE,10,FALSE))</f>
        <v>0</v>
      </c>
      <c r="CE327" s="154">
        <f>IF(ISNA(VLOOKUP(N327,DANGERARRETE,10,FALSE)),0,VLOOKUP(N327,DANGERARRETE,10,FALSE))</f>
        <v>0</v>
      </c>
      <c r="CF327" s="154">
        <f>IF(ISNA(VLOOKUP(O327,DANGERARRETE,10,FALSE)),0,VLOOKUP(O327,DANGERARRETE,10,FALSE))</f>
        <v>0</v>
      </c>
      <c r="CG327" s="154">
        <f t="shared" si="202"/>
        <v>0</v>
      </c>
      <c r="CH327" s="296" t="str">
        <f t="shared" si="205"/>
        <v>NON</v>
      </c>
    </row>
    <row r="328" spans="1:86" s="108" customFormat="1" ht="26.5" customHeight="1" x14ac:dyDescent="0.25">
      <c r="A328" s="77">
        <v>116</v>
      </c>
      <c r="B328" s="105"/>
      <c r="C328" s="105"/>
      <c r="D328" s="106"/>
      <c r="E328" s="106"/>
      <c r="F328" s="107"/>
      <c r="G328" s="114" t="s">
        <v>76</v>
      </c>
      <c r="H328" s="114" t="s">
        <v>76</v>
      </c>
      <c r="I328" s="114" t="s">
        <v>76</v>
      </c>
      <c r="J328" s="114" t="s">
        <v>76</v>
      </c>
      <c r="K328" s="114" t="s">
        <v>9</v>
      </c>
      <c r="L328" s="108" t="s">
        <v>8</v>
      </c>
      <c r="M328" s="108" t="s">
        <v>8</v>
      </c>
      <c r="N328" s="108" t="s">
        <v>8</v>
      </c>
      <c r="O328" s="108" t="s">
        <v>8</v>
      </c>
      <c r="P328" s="225" t="s">
        <v>76</v>
      </c>
      <c r="Q328" s="244" t="s">
        <v>34</v>
      </c>
      <c r="R328" s="259" t="s">
        <v>299</v>
      </c>
      <c r="S328" s="265" t="s">
        <v>300</v>
      </c>
      <c r="T328" s="217">
        <v>0</v>
      </c>
      <c r="U328" s="149" t="s">
        <v>58</v>
      </c>
      <c r="V328" s="149" t="s">
        <v>256</v>
      </c>
      <c r="W328" s="150" t="str">
        <f t="shared" si="177"/>
        <v>&lt; 30 mn</v>
      </c>
      <c r="X328" s="151" t="s">
        <v>31</v>
      </c>
      <c r="Y328" s="229" t="s">
        <v>108</v>
      </c>
      <c r="Z328" s="152">
        <f t="shared" si="182"/>
        <v>0</v>
      </c>
      <c r="AA328" s="152">
        <f t="shared" si="183"/>
        <v>0</v>
      </c>
      <c r="AB328" s="152">
        <f t="shared" si="184"/>
        <v>0</v>
      </c>
      <c r="AC328" s="152">
        <f t="shared" si="185"/>
        <v>0</v>
      </c>
      <c r="AD328" s="152">
        <f t="shared" si="186"/>
        <v>0</v>
      </c>
      <c r="AE328" s="152">
        <f t="shared" si="187"/>
        <v>0</v>
      </c>
      <c r="AF328" s="152">
        <f t="shared" si="188"/>
        <v>0</v>
      </c>
      <c r="AG328" s="152">
        <f t="shared" si="189"/>
        <v>0</v>
      </c>
      <c r="AH328" s="152">
        <f t="shared" si="190"/>
        <v>0</v>
      </c>
      <c r="AI328" s="152">
        <f t="shared" si="191"/>
        <v>0</v>
      </c>
      <c r="AJ328" s="152">
        <f t="shared" si="192"/>
        <v>0</v>
      </c>
      <c r="AK328" s="152">
        <f t="shared" si="193"/>
        <v>0</v>
      </c>
      <c r="AL328" s="263">
        <f t="shared" si="175"/>
        <v>0</v>
      </c>
      <c r="AM328" s="263">
        <f t="shared" si="206"/>
        <v>0</v>
      </c>
      <c r="AN328" s="263">
        <f t="shared" si="176"/>
        <v>0</v>
      </c>
      <c r="AO328" s="251">
        <f t="shared" si="207"/>
        <v>0</v>
      </c>
      <c r="AP328" s="153">
        <f t="shared" si="195"/>
        <v>0</v>
      </c>
      <c r="AQ328" s="153" t="str">
        <f t="shared" si="196"/>
        <v>0</v>
      </c>
      <c r="AR328" s="153" t="str">
        <f t="shared" si="203"/>
        <v>0</v>
      </c>
      <c r="AS328" s="153" t="str">
        <f t="shared" si="204"/>
        <v>0</v>
      </c>
      <c r="AT328" s="247">
        <f t="shared" si="197"/>
        <v>1</v>
      </c>
      <c r="AU328" s="247" t="str">
        <f t="shared" si="198"/>
        <v>Faible</v>
      </c>
      <c r="AV328" s="346" t="str">
        <f t="shared" si="199"/>
        <v>NON</v>
      </c>
      <c r="AW328" s="234" t="str">
        <f>IF(CB328&lt;100,"RISQUE MINIME","RISQUE NON FAIBLE")</f>
        <v>RISQUE MINIME</v>
      </c>
      <c r="AX328" s="231" t="str">
        <f>IF(AO328=0,"NON","OUI")</f>
        <v>NON</v>
      </c>
      <c r="AY328" s="351"/>
      <c r="AZ328" s="352" t="s">
        <v>310</v>
      </c>
      <c r="BA328" s="237" t="str">
        <f>IF(AP328=0,"NON","OUI")</f>
        <v>NON</v>
      </c>
      <c r="BB328" s="351"/>
      <c r="BC328" s="351"/>
      <c r="BD328" s="352" t="s">
        <v>310</v>
      </c>
      <c r="BE328" s="237" t="str">
        <f>IF((AQ328+AR328)=3,"YEUX / INGESTION",IF(AQ328="2","YEUX",IF(AR328="1","INGESTION","NON")))</f>
        <v>NON</v>
      </c>
      <c r="BF328" s="351"/>
      <c r="BG328" s="354" t="s">
        <v>310</v>
      </c>
      <c r="BH328" s="154">
        <f>IF(ISNA(VLOOKUP(L328,CMRCLP,4,FALSE)),0,VLOOKUP(L328,CMRCLP,4))</f>
        <v>0</v>
      </c>
      <c r="BI328" s="154">
        <f>IF(ISNA(VLOOKUP(M328,CMRCLP,4,FALSE)),0,VLOOKUP(M328,CMRCLP,4))</f>
        <v>0</v>
      </c>
      <c r="BJ328" s="154">
        <f>IF(ISNA(VLOOKUP(N328,CMRCLP,4,FALSE)),0,VLOOKUP(N328,CMRCLP,4))</f>
        <v>0</v>
      </c>
      <c r="BK328" s="154">
        <f>IF(ISNA(VLOOKUP(O328,CMRCLP,4,FALSE)),0,VLOOKUP(O328,CMRCLP,4))</f>
        <v>0</v>
      </c>
      <c r="BL328" s="154">
        <f>IF(ISNA(VLOOKUP(L328,DANGERCLP,2,FALSE)),1,VLOOKUP(L328,DANGERCLP,2,FALSE))</f>
        <v>1</v>
      </c>
      <c r="BM328" s="154">
        <f>IF(ISNA(VLOOKUP(M328,DANGERCLP,2,FALSE)),1,VLOOKUP(M328,DANGERCLP,2,FALSE))</f>
        <v>1</v>
      </c>
      <c r="BN328" s="154">
        <f>IF(ISNA(VLOOKUP(N328,DANGERCLP,2,FALSE)),1,VLOOKUP(N328,DANGERCLP,2,FALSE))</f>
        <v>1</v>
      </c>
      <c r="BO328" s="154">
        <f>IF(ISNA(VLOOKUP(O328,DANGERCLP,2,FALSE)),1,VLOOKUP(O328,DANGERCLP,2,FALSE))</f>
        <v>1</v>
      </c>
      <c r="BP328" s="154">
        <f>IF(ISNA(VLOOKUP(P328,VLEPON,2)),1,VLOOKUP(P328,VLEPON,2))</f>
        <v>1</v>
      </c>
      <c r="BQ328" s="155">
        <f>T328/MAXA($T$8:$T$463)</f>
        <v>0</v>
      </c>
      <c r="BR328" s="156">
        <f t="shared" si="178"/>
        <v>11</v>
      </c>
      <c r="BS328" s="156">
        <f t="shared" si="179"/>
        <v>11</v>
      </c>
      <c r="BT328" s="157">
        <f t="shared" si="180"/>
        <v>1</v>
      </c>
      <c r="BU328" s="255">
        <f t="shared" si="194"/>
        <v>1</v>
      </c>
      <c r="BV328" s="252">
        <f>IF(ISNA(VLOOKUP((CONCATENATE(U328,V328)),Fréquencess,3,FALSE)),0,VLOOKUP((CONCATENATE(U328,V328)),Fréquencess,3,FALSE))</f>
        <v>1</v>
      </c>
      <c r="BW328" s="247">
        <f t="shared" si="181"/>
        <v>1</v>
      </c>
      <c r="BX328" s="247">
        <f t="shared" si="200"/>
        <v>1</v>
      </c>
      <c r="BY328" s="247">
        <f>IF(ISNA(VLOOKUP(Q328,score_volatilité,2,FALSE)),0,VLOOKUP(Q328,score_volatilité,2,FALSE))</f>
        <v>1</v>
      </c>
      <c r="BZ328" s="247">
        <f>IF(ISNA(VLOOKUP(X328,score_procédé,2,FALSE)),0,VLOOKUP(X328,score_procédé,2,FALSE))</f>
        <v>0.5</v>
      </c>
      <c r="CA328" s="247">
        <f>IF(ISNA(VLOOKUP(Y328,score_protection,2,FALSE)),0,VLOOKUP(Y328,score_protection,2,FALSE))</f>
        <v>1</v>
      </c>
      <c r="CB328" s="252">
        <f t="shared" si="201"/>
        <v>0.5</v>
      </c>
      <c r="CC328" s="154">
        <f>IF(ISNA(VLOOKUP(L328,DANGERARRETE,10,FALSE)),0,VLOOKUP(L328,DANGERARRETE,10,FALSE))</f>
        <v>0</v>
      </c>
      <c r="CD328" s="154">
        <f>IF(ISNA(VLOOKUP(M328,DANGERARRETE,10,FALSE)),0,VLOOKUP(M328,DANGERARRETE,10,FALSE))</f>
        <v>0</v>
      </c>
      <c r="CE328" s="154">
        <f>IF(ISNA(VLOOKUP(N328,DANGERARRETE,10,FALSE)),0,VLOOKUP(N328,DANGERARRETE,10,FALSE))</f>
        <v>0</v>
      </c>
      <c r="CF328" s="154">
        <f>IF(ISNA(VLOOKUP(O328,DANGERARRETE,10,FALSE)),0,VLOOKUP(O328,DANGERARRETE,10,FALSE))</f>
        <v>0</v>
      </c>
      <c r="CG328" s="154">
        <f t="shared" si="202"/>
        <v>0</v>
      </c>
      <c r="CH328" s="296" t="str">
        <f t="shared" si="205"/>
        <v>NON</v>
      </c>
    </row>
    <row r="329" spans="1:86" s="108" customFormat="1" ht="26.5" customHeight="1" x14ac:dyDescent="0.25">
      <c r="A329" s="77">
        <v>116</v>
      </c>
      <c r="B329" s="105"/>
      <c r="C329" s="105"/>
      <c r="D329" s="106"/>
      <c r="E329" s="106"/>
      <c r="F329" s="107"/>
      <c r="G329" s="114" t="s">
        <v>76</v>
      </c>
      <c r="H329" s="114" t="s">
        <v>76</v>
      </c>
      <c r="I329" s="114" t="s">
        <v>76</v>
      </c>
      <c r="J329" s="114" t="s">
        <v>76</v>
      </c>
      <c r="K329" s="114" t="s">
        <v>9</v>
      </c>
      <c r="L329" s="108" t="s">
        <v>8</v>
      </c>
      <c r="M329" s="108" t="s">
        <v>8</v>
      </c>
      <c r="N329" s="108" t="s">
        <v>8</v>
      </c>
      <c r="O329" s="108" t="s">
        <v>8</v>
      </c>
      <c r="P329" s="225" t="s">
        <v>76</v>
      </c>
      <c r="Q329" s="244" t="s">
        <v>34</v>
      </c>
      <c r="R329" s="259" t="s">
        <v>299</v>
      </c>
      <c r="S329" s="265" t="s">
        <v>300</v>
      </c>
      <c r="T329" s="217">
        <v>0</v>
      </c>
      <c r="U329" s="149" t="s">
        <v>58</v>
      </c>
      <c r="V329" s="149" t="s">
        <v>256</v>
      </c>
      <c r="W329" s="150" t="str">
        <f t="shared" si="177"/>
        <v>&lt; 30 mn</v>
      </c>
      <c r="X329" s="151" t="s">
        <v>31</v>
      </c>
      <c r="Y329" s="229" t="s">
        <v>108</v>
      </c>
      <c r="Z329" s="152">
        <f t="shared" si="182"/>
        <v>0</v>
      </c>
      <c r="AA329" s="152">
        <f t="shared" si="183"/>
        <v>0</v>
      </c>
      <c r="AB329" s="152">
        <f t="shared" si="184"/>
        <v>0</v>
      </c>
      <c r="AC329" s="152">
        <f t="shared" si="185"/>
        <v>0</v>
      </c>
      <c r="AD329" s="152">
        <f t="shared" si="186"/>
        <v>0</v>
      </c>
      <c r="AE329" s="152">
        <f t="shared" si="187"/>
        <v>0</v>
      </c>
      <c r="AF329" s="152">
        <f t="shared" si="188"/>
        <v>0</v>
      </c>
      <c r="AG329" s="152">
        <f t="shared" si="189"/>
        <v>0</v>
      </c>
      <c r="AH329" s="152">
        <f t="shared" si="190"/>
        <v>0</v>
      </c>
      <c r="AI329" s="152">
        <f t="shared" si="191"/>
        <v>0</v>
      </c>
      <c r="AJ329" s="152">
        <f t="shared" si="192"/>
        <v>0</v>
      </c>
      <c r="AK329" s="152">
        <f t="shared" si="193"/>
        <v>0</v>
      </c>
      <c r="AL329" s="263">
        <f t="shared" si="175"/>
        <v>0</v>
      </c>
      <c r="AM329" s="263">
        <f t="shared" si="206"/>
        <v>0</v>
      </c>
      <c r="AN329" s="263">
        <f t="shared" si="176"/>
        <v>0</v>
      </c>
      <c r="AO329" s="251">
        <f t="shared" si="207"/>
        <v>0</v>
      </c>
      <c r="AP329" s="153">
        <f t="shared" si="195"/>
        <v>0</v>
      </c>
      <c r="AQ329" s="153" t="str">
        <f t="shared" si="196"/>
        <v>0</v>
      </c>
      <c r="AR329" s="153" t="str">
        <f t="shared" si="203"/>
        <v>0</v>
      </c>
      <c r="AS329" s="153" t="str">
        <f t="shared" si="204"/>
        <v>0</v>
      </c>
      <c r="AT329" s="247">
        <f t="shared" si="197"/>
        <v>1</v>
      </c>
      <c r="AU329" s="247" t="str">
        <f t="shared" si="198"/>
        <v>Faible</v>
      </c>
      <c r="AV329" s="346" t="str">
        <f t="shared" si="199"/>
        <v>NON</v>
      </c>
      <c r="AW329" s="234" t="str">
        <f>IF(CB329&lt;100,"RISQUE MINIME","RISQUE NON FAIBLE")</f>
        <v>RISQUE MINIME</v>
      </c>
      <c r="AX329" s="231" t="str">
        <f>IF(AO329=0,"NON","OUI")</f>
        <v>NON</v>
      </c>
      <c r="AY329" s="351"/>
      <c r="AZ329" s="352" t="s">
        <v>310</v>
      </c>
      <c r="BA329" s="237" t="str">
        <f>IF(AP329=0,"NON","OUI")</f>
        <v>NON</v>
      </c>
      <c r="BB329" s="351"/>
      <c r="BC329" s="351"/>
      <c r="BD329" s="352" t="s">
        <v>310</v>
      </c>
      <c r="BE329" s="237" t="str">
        <f>IF((AQ329+AR329)=3,"YEUX / INGESTION",IF(AQ329="2","YEUX",IF(AR329="1","INGESTION","NON")))</f>
        <v>NON</v>
      </c>
      <c r="BF329" s="351"/>
      <c r="BG329" s="354" t="s">
        <v>310</v>
      </c>
      <c r="BH329" s="154">
        <f>IF(ISNA(VLOOKUP(L329,CMRCLP,4,FALSE)),0,VLOOKUP(L329,CMRCLP,4))</f>
        <v>0</v>
      </c>
      <c r="BI329" s="154">
        <f>IF(ISNA(VLOOKUP(M329,CMRCLP,4,FALSE)),0,VLOOKUP(M329,CMRCLP,4))</f>
        <v>0</v>
      </c>
      <c r="BJ329" s="154">
        <f>IF(ISNA(VLOOKUP(N329,CMRCLP,4,FALSE)),0,VLOOKUP(N329,CMRCLP,4))</f>
        <v>0</v>
      </c>
      <c r="BK329" s="154">
        <f>IF(ISNA(VLOOKUP(O329,CMRCLP,4,FALSE)),0,VLOOKUP(O329,CMRCLP,4))</f>
        <v>0</v>
      </c>
      <c r="BL329" s="154">
        <f>IF(ISNA(VLOOKUP(L329,DANGERCLP,2,FALSE)),1,VLOOKUP(L329,DANGERCLP,2,FALSE))</f>
        <v>1</v>
      </c>
      <c r="BM329" s="154">
        <f>IF(ISNA(VLOOKUP(M329,DANGERCLP,2,FALSE)),1,VLOOKUP(M329,DANGERCLP,2,FALSE))</f>
        <v>1</v>
      </c>
      <c r="BN329" s="154">
        <f>IF(ISNA(VLOOKUP(N329,DANGERCLP,2,FALSE)),1,VLOOKUP(N329,DANGERCLP,2,FALSE))</f>
        <v>1</v>
      </c>
      <c r="BO329" s="154">
        <f>IF(ISNA(VLOOKUP(O329,DANGERCLP,2,FALSE)),1,VLOOKUP(O329,DANGERCLP,2,FALSE))</f>
        <v>1</v>
      </c>
      <c r="BP329" s="154">
        <f>IF(ISNA(VLOOKUP(P329,VLEPON,2)),1,VLOOKUP(P329,VLEPON,2))</f>
        <v>1</v>
      </c>
      <c r="BQ329" s="155">
        <f>T329/MAXA($T$8:$T$463)</f>
        <v>0</v>
      </c>
      <c r="BR329" s="156">
        <f t="shared" si="178"/>
        <v>11</v>
      </c>
      <c r="BS329" s="156">
        <f t="shared" si="179"/>
        <v>11</v>
      </c>
      <c r="BT329" s="157">
        <f t="shared" si="180"/>
        <v>1</v>
      </c>
      <c r="BU329" s="255">
        <f t="shared" si="194"/>
        <v>1</v>
      </c>
      <c r="BV329" s="252">
        <f>IF(ISNA(VLOOKUP((CONCATENATE(U329,V329)),Fréquencess,3,FALSE)),0,VLOOKUP((CONCATENATE(U329,V329)),Fréquencess,3,FALSE))</f>
        <v>1</v>
      </c>
      <c r="BW329" s="247">
        <f t="shared" si="181"/>
        <v>1</v>
      </c>
      <c r="BX329" s="247">
        <f t="shared" si="200"/>
        <v>1</v>
      </c>
      <c r="BY329" s="247">
        <f>IF(ISNA(VLOOKUP(Q329,score_volatilité,2,FALSE)),0,VLOOKUP(Q329,score_volatilité,2,FALSE))</f>
        <v>1</v>
      </c>
      <c r="BZ329" s="247">
        <f>IF(ISNA(VLOOKUP(X329,score_procédé,2,FALSE)),0,VLOOKUP(X329,score_procédé,2,FALSE))</f>
        <v>0.5</v>
      </c>
      <c r="CA329" s="247">
        <f>IF(ISNA(VLOOKUP(Y329,score_protection,2,FALSE)),0,VLOOKUP(Y329,score_protection,2,FALSE))</f>
        <v>1</v>
      </c>
      <c r="CB329" s="252">
        <f t="shared" si="201"/>
        <v>0.5</v>
      </c>
      <c r="CC329" s="154">
        <f>IF(ISNA(VLOOKUP(L329,DANGERARRETE,10,FALSE)),0,VLOOKUP(L329,DANGERARRETE,10,FALSE))</f>
        <v>0</v>
      </c>
      <c r="CD329" s="154">
        <f>IF(ISNA(VLOOKUP(M329,DANGERARRETE,10,FALSE)),0,VLOOKUP(M329,DANGERARRETE,10,FALSE))</f>
        <v>0</v>
      </c>
      <c r="CE329" s="154">
        <f>IF(ISNA(VLOOKUP(N329,DANGERARRETE,10,FALSE)),0,VLOOKUP(N329,DANGERARRETE,10,FALSE))</f>
        <v>0</v>
      </c>
      <c r="CF329" s="154">
        <f>IF(ISNA(VLOOKUP(O329,DANGERARRETE,10,FALSE)),0,VLOOKUP(O329,DANGERARRETE,10,FALSE))</f>
        <v>0</v>
      </c>
      <c r="CG329" s="154">
        <f t="shared" si="202"/>
        <v>0</v>
      </c>
      <c r="CH329" s="296" t="str">
        <f t="shared" si="205"/>
        <v>NON</v>
      </c>
    </row>
    <row r="330" spans="1:86" s="108" customFormat="1" ht="26.5" customHeight="1" x14ac:dyDescent="0.25">
      <c r="A330" s="77">
        <v>116</v>
      </c>
      <c r="B330" s="105"/>
      <c r="C330" s="105"/>
      <c r="D330" s="106"/>
      <c r="E330" s="106"/>
      <c r="F330" s="107"/>
      <c r="G330" s="114" t="s">
        <v>76</v>
      </c>
      <c r="H330" s="114" t="s">
        <v>76</v>
      </c>
      <c r="I330" s="114" t="s">
        <v>76</v>
      </c>
      <c r="J330" s="114" t="s">
        <v>76</v>
      </c>
      <c r="K330" s="114" t="s">
        <v>9</v>
      </c>
      <c r="L330" s="108" t="s">
        <v>8</v>
      </c>
      <c r="M330" s="108" t="s">
        <v>8</v>
      </c>
      <c r="N330" s="108" t="s">
        <v>8</v>
      </c>
      <c r="O330" s="108" t="s">
        <v>8</v>
      </c>
      <c r="P330" s="225" t="s">
        <v>76</v>
      </c>
      <c r="Q330" s="244" t="s">
        <v>34</v>
      </c>
      <c r="R330" s="259" t="s">
        <v>299</v>
      </c>
      <c r="S330" s="265" t="s">
        <v>300</v>
      </c>
      <c r="T330" s="217">
        <v>0</v>
      </c>
      <c r="U330" s="149" t="s">
        <v>58</v>
      </c>
      <c r="V330" s="149" t="s">
        <v>256</v>
      </c>
      <c r="W330" s="150" t="str">
        <f t="shared" si="177"/>
        <v>&lt; 30 mn</v>
      </c>
      <c r="X330" s="151" t="s">
        <v>31</v>
      </c>
      <c r="Y330" s="229" t="s">
        <v>108</v>
      </c>
      <c r="Z330" s="152">
        <f t="shared" si="182"/>
        <v>0</v>
      </c>
      <c r="AA330" s="152">
        <f t="shared" si="183"/>
        <v>0</v>
      </c>
      <c r="AB330" s="152">
        <f t="shared" si="184"/>
        <v>0</v>
      </c>
      <c r="AC330" s="152">
        <f t="shared" si="185"/>
        <v>0</v>
      </c>
      <c r="AD330" s="152">
        <f t="shared" si="186"/>
        <v>0</v>
      </c>
      <c r="AE330" s="152">
        <f t="shared" si="187"/>
        <v>0</v>
      </c>
      <c r="AF330" s="152">
        <f t="shared" si="188"/>
        <v>0</v>
      </c>
      <c r="AG330" s="152">
        <f t="shared" si="189"/>
        <v>0</v>
      </c>
      <c r="AH330" s="152">
        <f t="shared" si="190"/>
        <v>0</v>
      </c>
      <c r="AI330" s="152">
        <f t="shared" si="191"/>
        <v>0</v>
      </c>
      <c r="AJ330" s="152">
        <f t="shared" si="192"/>
        <v>0</v>
      </c>
      <c r="AK330" s="152">
        <f t="shared" si="193"/>
        <v>0</v>
      </c>
      <c r="AL330" s="263">
        <f t="shared" ref="AL330:AL393" si="208">IF(Q330="inférieure à 80°C",1,0)</f>
        <v>0</v>
      </c>
      <c r="AM330" s="263">
        <f t="shared" si="206"/>
        <v>0</v>
      </c>
      <c r="AN330" s="263">
        <f t="shared" ref="AN330:AN393" si="209">IF(S330="Non concerné",0,IF(S330="Pas disponible",0,1))</f>
        <v>0</v>
      </c>
      <c r="AO330" s="251">
        <f t="shared" si="207"/>
        <v>0</v>
      </c>
      <c r="AP330" s="153">
        <f t="shared" si="195"/>
        <v>0</v>
      </c>
      <c r="AQ330" s="153" t="str">
        <f t="shared" si="196"/>
        <v>0</v>
      </c>
      <c r="AR330" s="153" t="str">
        <f t="shared" si="203"/>
        <v>0</v>
      </c>
      <c r="AS330" s="153" t="str">
        <f t="shared" si="204"/>
        <v>0</v>
      </c>
      <c r="AT330" s="247">
        <f t="shared" si="197"/>
        <v>1</v>
      </c>
      <c r="AU330" s="247" t="str">
        <f t="shared" si="198"/>
        <v>Faible</v>
      </c>
      <c r="AV330" s="346" t="str">
        <f t="shared" si="199"/>
        <v>NON</v>
      </c>
      <c r="AW330" s="234" t="str">
        <f>IF(CB330&lt;100,"RISQUE MINIME","RISQUE NON FAIBLE")</f>
        <v>RISQUE MINIME</v>
      </c>
      <c r="AX330" s="231" t="str">
        <f>IF(AO330=0,"NON","OUI")</f>
        <v>NON</v>
      </c>
      <c r="AY330" s="351"/>
      <c r="AZ330" s="352" t="s">
        <v>310</v>
      </c>
      <c r="BA330" s="237" t="str">
        <f>IF(AP330=0,"NON","OUI")</f>
        <v>NON</v>
      </c>
      <c r="BB330" s="351"/>
      <c r="BC330" s="351"/>
      <c r="BD330" s="352" t="s">
        <v>310</v>
      </c>
      <c r="BE330" s="237" t="str">
        <f>IF((AQ330+AR330)=3,"YEUX / INGESTION",IF(AQ330="2","YEUX",IF(AR330="1","INGESTION","NON")))</f>
        <v>NON</v>
      </c>
      <c r="BF330" s="351"/>
      <c r="BG330" s="354" t="s">
        <v>310</v>
      </c>
      <c r="BH330" s="154">
        <f>IF(ISNA(VLOOKUP(L330,CMRCLP,4,FALSE)),0,VLOOKUP(L330,CMRCLP,4))</f>
        <v>0</v>
      </c>
      <c r="BI330" s="154">
        <f>IF(ISNA(VLOOKUP(M330,CMRCLP,4,FALSE)),0,VLOOKUP(M330,CMRCLP,4))</f>
        <v>0</v>
      </c>
      <c r="BJ330" s="154">
        <f>IF(ISNA(VLOOKUP(N330,CMRCLP,4,FALSE)),0,VLOOKUP(N330,CMRCLP,4))</f>
        <v>0</v>
      </c>
      <c r="BK330" s="154">
        <f>IF(ISNA(VLOOKUP(O330,CMRCLP,4,FALSE)),0,VLOOKUP(O330,CMRCLP,4))</f>
        <v>0</v>
      </c>
      <c r="BL330" s="154">
        <f>IF(ISNA(VLOOKUP(L330,DANGERCLP,2,FALSE)),1,VLOOKUP(L330,DANGERCLP,2,FALSE))</f>
        <v>1</v>
      </c>
      <c r="BM330" s="154">
        <f>IF(ISNA(VLOOKUP(M330,DANGERCLP,2,FALSE)),1,VLOOKUP(M330,DANGERCLP,2,FALSE))</f>
        <v>1</v>
      </c>
      <c r="BN330" s="154">
        <f>IF(ISNA(VLOOKUP(N330,DANGERCLP,2,FALSE)),1,VLOOKUP(N330,DANGERCLP,2,FALSE))</f>
        <v>1</v>
      </c>
      <c r="BO330" s="154">
        <f>IF(ISNA(VLOOKUP(O330,DANGERCLP,2,FALSE)),1,VLOOKUP(O330,DANGERCLP,2,FALSE))</f>
        <v>1</v>
      </c>
      <c r="BP330" s="154">
        <f>IF(ISNA(VLOOKUP(P330,VLEPON,2)),1,VLOOKUP(P330,VLEPON,2))</f>
        <v>1</v>
      </c>
      <c r="BQ330" s="155">
        <f>T330/MAXA($T$8:$T$463)</f>
        <v>0</v>
      </c>
      <c r="BR330" s="156">
        <f t="shared" si="178"/>
        <v>11</v>
      </c>
      <c r="BS330" s="156">
        <f t="shared" si="179"/>
        <v>11</v>
      </c>
      <c r="BT330" s="157">
        <f t="shared" si="180"/>
        <v>1</v>
      </c>
      <c r="BU330" s="255">
        <f t="shared" si="194"/>
        <v>1</v>
      </c>
      <c r="BV330" s="252">
        <f>IF(ISNA(VLOOKUP((CONCATENATE(U330,V330)),Fréquencess,3,FALSE)),0,VLOOKUP((CONCATENATE(U330,V330)),Fréquencess,3,FALSE))</f>
        <v>1</v>
      </c>
      <c r="BW330" s="247">
        <f t="shared" si="181"/>
        <v>1</v>
      </c>
      <c r="BX330" s="247">
        <f t="shared" si="200"/>
        <v>1</v>
      </c>
      <c r="BY330" s="247">
        <f>IF(ISNA(VLOOKUP(Q330,score_volatilité,2,FALSE)),0,VLOOKUP(Q330,score_volatilité,2,FALSE))</f>
        <v>1</v>
      </c>
      <c r="BZ330" s="247">
        <f>IF(ISNA(VLOOKUP(X330,score_procédé,2,FALSE)),0,VLOOKUP(X330,score_procédé,2,FALSE))</f>
        <v>0.5</v>
      </c>
      <c r="CA330" s="247">
        <f>IF(ISNA(VLOOKUP(Y330,score_protection,2,FALSE)),0,VLOOKUP(Y330,score_protection,2,FALSE))</f>
        <v>1</v>
      </c>
      <c r="CB330" s="252">
        <f t="shared" si="201"/>
        <v>0.5</v>
      </c>
      <c r="CC330" s="154">
        <f>IF(ISNA(VLOOKUP(L330,DANGERARRETE,10,FALSE)),0,VLOOKUP(L330,DANGERARRETE,10,FALSE))</f>
        <v>0</v>
      </c>
      <c r="CD330" s="154">
        <f>IF(ISNA(VLOOKUP(M330,DANGERARRETE,10,FALSE)),0,VLOOKUP(M330,DANGERARRETE,10,FALSE))</f>
        <v>0</v>
      </c>
      <c r="CE330" s="154">
        <f>IF(ISNA(VLOOKUP(N330,DANGERARRETE,10,FALSE)),0,VLOOKUP(N330,DANGERARRETE,10,FALSE))</f>
        <v>0</v>
      </c>
      <c r="CF330" s="154">
        <f>IF(ISNA(VLOOKUP(O330,DANGERARRETE,10,FALSE)),0,VLOOKUP(O330,DANGERARRETE,10,FALSE))</f>
        <v>0</v>
      </c>
      <c r="CG330" s="154">
        <f t="shared" si="202"/>
        <v>0</v>
      </c>
      <c r="CH330" s="296" t="str">
        <f t="shared" si="205"/>
        <v>NON</v>
      </c>
    </row>
    <row r="331" spans="1:86" s="108" customFormat="1" ht="26.5" customHeight="1" x14ac:dyDescent="0.25">
      <c r="A331" s="77">
        <v>116</v>
      </c>
      <c r="B331" s="105"/>
      <c r="C331" s="105"/>
      <c r="D331" s="106"/>
      <c r="E331" s="106"/>
      <c r="F331" s="107"/>
      <c r="G331" s="114" t="s">
        <v>76</v>
      </c>
      <c r="H331" s="114" t="s">
        <v>76</v>
      </c>
      <c r="I331" s="114" t="s">
        <v>76</v>
      </c>
      <c r="J331" s="114" t="s">
        <v>76</v>
      </c>
      <c r="K331" s="114" t="s">
        <v>9</v>
      </c>
      <c r="L331" s="108" t="s">
        <v>8</v>
      </c>
      <c r="M331" s="108" t="s">
        <v>8</v>
      </c>
      <c r="N331" s="108" t="s">
        <v>8</v>
      </c>
      <c r="O331" s="108" t="s">
        <v>8</v>
      </c>
      <c r="P331" s="225" t="s">
        <v>76</v>
      </c>
      <c r="Q331" s="244" t="s">
        <v>34</v>
      </c>
      <c r="R331" s="259" t="s">
        <v>299</v>
      </c>
      <c r="S331" s="265" t="s">
        <v>300</v>
      </c>
      <c r="T331" s="217">
        <v>0</v>
      </c>
      <c r="U331" s="149" t="s">
        <v>58</v>
      </c>
      <c r="V331" s="149" t="s">
        <v>256</v>
      </c>
      <c r="W331" s="150" t="str">
        <f t="shared" si="177"/>
        <v>&lt; 30 mn</v>
      </c>
      <c r="X331" s="151" t="s">
        <v>31</v>
      </c>
      <c r="Y331" s="229" t="s">
        <v>108</v>
      </c>
      <c r="Z331" s="152">
        <f t="shared" si="182"/>
        <v>0</v>
      </c>
      <c r="AA331" s="152">
        <f t="shared" si="183"/>
        <v>0</v>
      </c>
      <c r="AB331" s="152">
        <f t="shared" si="184"/>
        <v>0</v>
      </c>
      <c r="AC331" s="152">
        <f t="shared" si="185"/>
        <v>0</v>
      </c>
      <c r="AD331" s="152">
        <f t="shared" si="186"/>
        <v>0</v>
      </c>
      <c r="AE331" s="152">
        <f t="shared" si="187"/>
        <v>0</v>
      </c>
      <c r="AF331" s="152">
        <f t="shared" si="188"/>
        <v>0</v>
      </c>
      <c r="AG331" s="152">
        <f t="shared" si="189"/>
        <v>0</v>
      </c>
      <c r="AH331" s="152">
        <f t="shared" si="190"/>
        <v>0</v>
      </c>
      <c r="AI331" s="152">
        <f t="shared" si="191"/>
        <v>0</v>
      </c>
      <c r="AJ331" s="152">
        <f t="shared" si="192"/>
        <v>0</v>
      </c>
      <c r="AK331" s="152">
        <f t="shared" si="193"/>
        <v>0</v>
      </c>
      <c r="AL331" s="263">
        <f t="shared" si="208"/>
        <v>0</v>
      </c>
      <c r="AM331" s="263">
        <f t="shared" si="206"/>
        <v>0</v>
      </c>
      <c r="AN331" s="263">
        <f t="shared" si="209"/>
        <v>0</v>
      </c>
      <c r="AO331" s="251">
        <f t="shared" si="207"/>
        <v>0</v>
      </c>
      <c r="AP331" s="153">
        <f t="shared" si="195"/>
        <v>0</v>
      </c>
      <c r="AQ331" s="153" t="str">
        <f t="shared" si="196"/>
        <v>0</v>
      </c>
      <c r="AR331" s="153" t="str">
        <f t="shared" si="203"/>
        <v>0</v>
      </c>
      <c r="AS331" s="153" t="str">
        <f t="shared" si="204"/>
        <v>0</v>
      </c>
      <c r="AT331" s="247">
        <f t="shared" si="197"/>
        <v>1</v>
      </c>
      <c r="AU331" s="247" t="str">
        <f t="shared" si="198"/>
        <v>Faible</v>
      </c>
      <c r="AV331" s="346" t="str">
        <f t="shared" si="199"/>
        <v>NON</v>
      </c>
      <c r="AW331" s="234" t="str">
        <f>IF(CB331&lt;100,"RISQUE MINIME","RISQUE NON FAIBLE")</f>
        <v>RISQUE MINIME</v>
      </c>
      <c r="AX331" s="231" t="str">
        <f>IF(AO331=0,"NON","OUI")</f>
        <v>NON</v>
      </c>
      <c r="AY331" s="351"/>
      <c r="AZ331" s="352" t="s">
        <v>310</v>
      </c>
      <c r="BA331" s="237" t="str">
        <f>IF(AP331=0,"NON","OUI")</f>
        <v>NON</v>
      </c>
      <c r="BB331" s="351"/>
      <c r="BC331" s="351"/>
      <c r="BD331" s="352" t="s">
        <v>310</v>
      </c>
      <c r="BE331" s="237" t="str">
        <f>IF((AQ331+AR331)=3,"YEUX / INGESTION",IF(AQ331="2","YEUX",IF(AR331="1","INGESTION","NON")))</f>
        <v>NON</v>
      </c>
      <c r="BF331" s="351"/>
      <c r="BG331" s="354" t="s">
        <v>310</v>
      </c>
      <c r="BH331" s="154">
        <f>IF(ISNA(VLOOKUP(L331,CMRCLP,4,FALSE)),0,VLOOKUP(L331,CMRCLP,4))</f>
        <v>0</v>
      </c>
      <c r="BI331" s="154">
        <f>IF(ISNA(VLOOKUP(M331,CMRCLP,4,FALSE)),0,VLOOKUP(M331,CMRCLP,4))</f>
        <v>0</v>
      </c>
      <c r="BJ331" s="154">
        <f>IF(ISNA(VLOOKUP(N331,CMRCLP,4,FALSE)),0,VLOOKUP(N331,CMRCLP,4))</f>
        <v>0</v>
      </c>
      <c r="BK331" s="154">
        <f>IF(ISNA(VLOOKUP(O331,CMRCLP,4,FALSE)),0,VLOOKUP(O331,CMRCLP,4))</f>
        <v>0</v>
      </c>
      <c r="BL331" s="154">
        <f>IF(ISNA(VLOOKUP(L331,DANGERCLP,2,FALSE)),1,VLOOKUP(L331,DANGERCLP,2,FALSE))</f>
        <v>1</v>
      </c>
      <c r="BM331" s="154">
        <f>IF(ISNA(VLOOKUP(M331,DANGERCLP,2,FALSE)),1,VLOOKUP(M331,DANGERCLP,2,FALSE))</f>
        <v>1</v>
      </c>
      <c r="BN331" s="154">
        <f>IF(ISNA(VLOOKUP(N331,DANGERCLP,2,FALSE)),1,VLOOKUP(N331,DANGERCLP,2,FALSE))</f>
        <v>1</v>
      </c>
      <c r="BO331" s="154">
        <f>IF(ISNA(VLOOKUP(O331,DANGERCLP,2,FALSE)),1,VLOOKUP(O331,DANGERCLP,2,FALSE))</f>
        <v>1</v>
      </c>
      <c r="BP331" s="154">
        <f>IF(ISNA(VLOOKUP(P331,VLEPON,2)),1,VLOOKUP(P331,VLEPON,2))</f>
        <v>1</v>
      </c>
      <c r="BQ331" s="155">
        <f>T331/MAXA($T$8:$T$463)</f>
        <v>0</v>
      </c>
      <c r="BR331" s="156">
        <f t="shared" si="178"/>
        <v>11</v>
      </c>
      <c r="BS331" s="156">
        <f t="shared" si="179"/>
        <v>11</v>
      </c>
      <c r="BT331" s="157">
        <f t="shared" si="180"/>
        <v>1</v>
      </c>
      <c r="BU331" s="255">
        <f t="shared" si="194"/>
        <v>1</v>
      </c>
      <c r="BV331" s="252">
        <f>IF(ISNA(VLOOKUP((CONCATENATE(U331,V331)),Fréquencess,3,FALSE)),0,VLOOKUP((CONCATENATE(U331,V331)),Fréquencess,3,FALSE))</f>
        <v>1</v>
      </c>
      <c r="BW331" s="247">
        <f t="shared" si="181"/>
        <v>1</v>
      </c>
      <c r="BX331" s="247">
        <f t="shared" si="200"/>
        <v>1</v>
      </c>
      <c r="BY331" s="247">
        <f>IF(ISNA(VLOOKUP(Q331,score_volatilité,2,FALSE)),0,VLOOKUP(Q331,score_volatilité,2,FALSE))</f>
        <v>1</v>
      </c>
      <c r="BZ331" s="247">
        <f>IF(ISNA(VLOOKUP(X331,score_procédé,2,FALSE)),0,VLOOKUP(X331,score_procédé,2,FALSE))</f>
        <v>0.5</v>
      </c>
      <c r="CA331" s="247">
        <f>IF(ISNA(VLOOKUP(Y331,score_protection,2,FALSE)),0,VLOOKUP(Y331,score_protection,2,FALSE))</f>
        <v>1</v>
      </c>
      <c r="CB331" s="252">
        <f t="shared" si="201"/>
        <v>0.5</v>
      </c>
      <c r="CC331" s="154">
        <f>IF(ISNA(VLOOKUP(L331,DANGERARRETE,10,FALSE)),0,VLOOKUP(L331,DANGERARRETE,10,FALSE))</f>
        <v>0</v>
      </c>
      <c r="CD331" s="154">
        <f>IF(ISNA(VLOOKUP(M331,DANGERARRETE,10,FALSE)),0,VLOOKUP(M331,DANGERARRETE,10,FALSE))</f>
        <v>0</v>
      </c>
      <c r="CE331" s="154">
        <f>IF(ISNA(VLOOKUP(N331,DANGERARRETE,10,FALSE)),0,VLOOKUP(N331,DANGERARRETE,10,FALSE))</f>
        <v>0</v>
      </c>
      <c r="CF331" s="154">
        <f>IF(ISNA(VLOOKUP(O331,DANGERARRETE,10,FALSE)),0,VLOOKUP(O331,DANGERARRETE,10,FALSE))</f>
        <v>0</v>
      </c>
      <c r="CG331" s="154">
        <f t="shared" si="202"/>
        <v>0</v>
      </c>
      <c r="CH331" s="296" t="str">
        <f t="shared" si="205"/>
        <v>NON</v>
      </c>
    </row>
    <row r="332" spans="1:86" s="108" customFormat="1" ht="26.5" customHeight="1" x14ac:dyDescent="0.25">
      <c r="A332" s="77">
        <v>116</v>
      </c>
      <c r="B332" s="105"/>
      <c r="C332" s="105"/>
      <c r="D332" s="106"/>
      <c r="E332" s="106"/>
      <c r="F332" s="107"/>
      <c r="G332" s="114" t="s">
        <v>76</v>
      </c>
      <c r="H332" s="114" t="s">
        <v>76</v>
      </c>
      <c r="I332" s="114" t="s">
        <v>76</v>
      </c>
      <c r="J332" s="114" t="s">
        <v>76</v>
      </c>
      <c r="K332" s="114" t="s">
        <v>9</v>
      </c>
      <c r="L332" s="108" t="s">
        <v>8</v>
      </c>
      <c r="M332" s="108" t="s">
        <v>8</v>
      </c>
      <c r="N332" s="108" t="s">
        <v>8</v>
      </c>
      <c r="O332" s="108" t="s">
        <v>8</v>
      </c>
      <c r="P332" s="225" t="s">
        <v>76</v>
      </c>
      <c r="Q332" s="244" t="s">
        <v>34</v>
      </c>
      <c r="R332" s="259" t="s">
        <v>299</v>
      </c>
      <c r="S332" s="265" t="s">
        <v>300</v>
      </c>
      <c r="T332" s="217">
        <v>0</v>
      </c>
      <c r="U332" s="149" t="s">
        <v>58</v>
      </c>
      <c r="V332" s="149" t="s">
        <v>256</v>
      </c>
      <c r="W332" s="150" t="str">
        <f t="shared" si="177"/>
        <v>&lt; 30 mn</v>
      </c>
      <c r="X332" s="151" t="s">
        <v>31</v>
      </c>
      <c r="Y332" s="229" t="s">
        <v>108</v>
      </c>
      <c r="Z332" s="152">
        <f t="shared" si="182"/>
        <v>0</v>
      </c>
      <c r="AA332" s="152">
        <f t="shared" si="183"/>
        <v>0</v>
      </c>
      <c r="AB332" s="152">
        <f t="shared" si="184"/>
        <v>0</v>
      </c>
      <c r="AC332" s="152">
        <f t="shared" si="185"/>
        <v>0</v>
      </c>
      <c r="AD332" s="152">
        <f t="shared" si="186"/>
        <v>0</v>
      </c>
      <c r="AE332" s="152">
        <f t="shared" si="187"/>
        <v>0</v>
      </c>
      <c r="AF332" s="152">
        <f t="shared" si="188"/>
        <v>0</v>
      </c>
      <c r="AG332" s="152">
        <f t="shared" si="189"/>
        <v>0</v>
      </c>
      <c r="AH332" s="152">
        <f t="shared" si="190"/>
        <v>0</v>
      </c>
      <c r="AI332" s="152">
        <f t="shared" si="191"/>
        <v>0</v>
      </c>
      <c r="AJ332" s="152">
        <f t="shared" si="192"/>
        <v>0</v>
      </c>
      <c r="AK332" s="152">
        <f t="shared" si="193"/>
        <v>0</v>
      </c>
      <c r="AL332" s="263">
        <f t="shared" si="208"/>
        <v>0</v>
      </c>
      <c r="AM332" s="263">
        <f t="shared" si="206"/>
        <v>0</v>
      </c>
      <c r="AN332" s="263">
        <f t="shared" si="209"/>
        <v>0</v>
      </c>
      <c r="AO332" s="251">
        <f t="shared" si="207"/>
        <v>0</v>
      </c>
      <c r="AP332" s="153">
        <f t="shared" si="195"/>
        <v>0</v>
      </c>
      <c r="AQ332" s="153" t="str">
        <f t="shared" si="196"/>
        <v>0</v>
      </c>
      <c r="AR332" s="153" t="str">
        <f t="shared" si="203"/>
        <v>0</v>
      </c>
      <c r="AS332" s="153" t="str">
        <f t="shared" si="204"/>
        <v>0</v>
      </c>
      <c r="AT332" s="247">
        <f t="shared" si="197"/>
        <v>1</v>
      </c>
      <c r="AU332" s="247" t="str">
        <f t="shared" si="198"/>
        <v>Faible</v>
      </c>
      <c r="AV332" s="346" t="str">
        <f t="shared" si="199"/>
        <v>NON</v>
      </c>
      <c r="AW332" s="234" t="str">
        <f>IF(CB332&lt;100,"RISQUE MINIME","RISQUE NON FAIBLE")</f>
        <v>RISQUE MINIME</v>
      </c>
      <c r="AX332" s="231" t="str">
        <f>IF(AO332=0,"NON","OUI")</f>
        <v>NON</v>
      </c>
      <c r="AY332" s="351"/>
      <c r="AZ332" s="352" t="s">
        <v>310</v>
      </c>
      <c r="BA332" s="237" t="str">
        <f>IF(AP332=0,"NON","OUI")</f>
        <v>NON</v>
      </c>
      <c r="BB332" s="351"/>
      <c r="BC332" s="351"/>
      <c r="BD332" s="352" t="s">
        <v>310</v>
      </c>
      <c r="BE332" s="237" t="str">
        <f>IF((AQ332+AR332)=3,"YEUX / INGESTION",IF(AQ332="2","YEUX",IF(AR332="1","INGESTION","NON")))</f>
        <v>NON</v>
      </c>
      <c r="BF332" s="351"/>
      <c r="BG332" s="354" t="s">
        <v>310</v>
      </c>
      <c r="BH332" s="154">
        <f>IF(ISNA(VLOOKUP(L332,CMRCLP,4,FALSE)),0,VLOOKUP(L332,CMRCLP,4))</f>
        <v>0</v>
      </c>
      <c r="BI332" s="154">
        <f>IF(ISNA(VLOOKUP(M332,CMRCLP,4,FALSE)),0,VLOOKUP(M332,CMRCLP,4))</f>
        <v>0</v>
      </c>
      <c r="BJ332" s="154">
        <f>IF(ISNA(VLOOKUP(N332,CMRCLP,4,FALSE)),0,VLOOKUP(N332,CMRCLP,4))</f>
        <v>0</v>
      </c>
      <c r="BK332" s="154">
        <f>IF(ISNA(VLOOKUP(O332,CMRCLP,4,FALSE)),0,VLOOKUP(O332,CMRCLP,4))</f>
        <v>0</v>
      </c>
      <c r="BL332" s="154">
        <f>IF(ISNA(VLOOKUP(L332,DANGERCLP,2,FALSE)),1,VLOOKUP(L332,DANGERCLP,2,FALSE))</f>
        <v>1</v>
      </c>
      <c r="BM332" s="154">
        <f>IF(ISNA(VLOOKUP(M332,DANGERCLP,2,FALSE)),1,VLOOKUP(M332,DANGERCLP,2,FALSE))</f>
        <v>1</v>
      </c>
      <c r="BN332" s="154">
        <f>IF(ISNA(VLOOKUP(N332,DANGERCLP,2,FALSE)),1,VLOOKUP(N332,DANGERCLP,2,FALSE))</f>
        <v>1</v>
      </c>
      <c r="BO332" s="154">
        <f>IF(ISNA(VLOOKUP(O332,DANGERCLP,2,FALSE)),1,VLOOKUP(O332,DANGERCLP,2,FALSE))</f>
        <v>1</v>
      </c>
      <c r="BP332" s="154">
        <f>IF(ISNA(VLOOKUP(P332,VLEPON,2)),1,VLOOKUP(P332,VLEPON,2))</f>
        <v>1</v>
      </c>
      <c r="BQ332" s="155">
        <f>T332/MAXA($T$8:$T$463)</f>
        <v>0</v>
      </c>
      <c r="BR332" s="156">
        <f t="shared" si="178"/>
        <v>11</v>
      </c>
      <c r="BS332" s="156">
        <f t="shared" si="179"/>
        <v>11</v>
      </c>
      <c r="BT332" s="157">
        <f t="shared" si="180"/>
        <v>1</v>
      </c>
      <c r="BU332" s="255">
        <f t="shared" si="194"/>
        <v>1</v>
      </c>
      <c r="BV332" s="252">
        <f>IF(ISNA(VLOOKUP((CONCATENATE(U332,V332)),Fréquencess,3,FALSE)),0,VLOOKUP((CONCATENATE(U332,V332)),Fréquencess,3,FALSE))</f>
        <v>1</v>
      </c>
      <c r="BW332" s="247">
        <f t="shared" si="181"/>
        <v>1</v>
      </c>
      <c r="BX332" s="247">
        <f t="shared" si="200"/>
        <v>1</v>
      </c>
      <c r="BY332" s="247">
        <f>IF(ISNA(VLOOKUP(Q332,score_volatilité,2,FALSE)),0,VLOOKUP(Q332,score_volatilité,2,FALSE))</f>
        <v>1</v>
      </c>
      <c r="BZ332" s="247">
        <f>IF(ISNA(VLOOKUP(X332,score_procédé,2,FALSE)),0,VLOOKUP(X332,score_procédé,2,FALSE))</f>
        <v>0.5</v>
      </c>
      <c r="CA332" s="247">
        <f>IF(ISNA(VLOOKUP(Y332,score_protection,2,FALSE)),0,VLOOKUP(Y332,score_protection,2,FALSE))</f>
        <v>1</v>
      </c>
      <c r="CB332" s="252">
        <f t="shared" si="201"/>
        <v>0.5</v>
      </c>
      <c r="CC332" s="154">
        <f>IF(ISNA(VLOOKUP(L332,DANGERARRETE,10,FALSE)),0,VLOOKUP(L332,DANGERARRETE,10,FALSE))</f>
        <v>0</v>
      </c>
      <c r="CD332" s="154">
        <f>IF(ISNA(VLOOKUP(M332,DANGERARRETE,10,FALSE)),0,VLOOKUP(M332,DANGERARRETE,10,FALSE))</f>
        <v>0</v>
      </c>
      <c r="CE332" s="154">
        <f>IF(ISNA(VLOOKUP(N332,DANGERARRETE,10,FALSE)),0,VLOOKUP(N332,DANGERARRETE,10,FALSE))</f>
        <v>0</v>
      </c>
      <c r="CF332" s="154">
        <f>IF(ISNA(VLOOKUP(O332,DANGERARRETE,10,FALSE)),0,VLOOKUP(O332,DANGERARRETE,10,FALSE))</f>
        <v>0</v>
      </c>
      <c r="CG332" s="154">
        <f t="shared" si="202"/>
        <v>0</v>
      </c>
      <c r="CH332" s="296" t="str">
        <f t="shared" si="205"/>
        <v>NON</v>
      </c>
    </row>
    <row r="333" spans="1:86" s="108" customFormat="1" ht="26.5" customHeight="1" x14ac:dyDescent="0.25">
      <c r="A333" s="77">
        <v>116</v>
      </c>
      <c r="B333" s="105"/>
      <c r="C333" s="105"/>
      <c r="D333" s="106"/>
      <c r="E333" s="106"/>
      <c r="F333" s="107"/>
      <c r="G333" s="114" t="s">
        <v>76</v>
      </c>
      <c r="H333" s="114" t="s">
        <v>76</v>
      </c>
      <c r="I333" s="114" t="s">
        <v>76</v>
      </c>
      <c r="J333" s="114" t="s">
        <v>76</v>
      </c>
      <c r="K333" s="114" t="s">
        <v>9</v>
      </c>
      <c r="L333" s="108" t="s">
        <v>8</v>
      </c>
      <c r="M333" s="108" t="s">
        <v>8</v>
      </c>
      <c r="N333" s="108" t="s">
        <v>8</v>
      </c>
      <c r="O333" s="108" t="s">
        <v>8</v>
      </c>
      <c r="P333" s="225" t="s">
        <v>76</v>
      </c>
      <c r="Q333" s="244" t="s">
        <v>34</v>
      </c>
      <c r="R333" s="259" t="s">
        <v>299</v>
      </c>
      <c r="S333" s="265" t="s">
        <v>300</v>
      </c>
      <c r="T333" s="217">
        <v>0</v>
      </c>
      <c r="U333" s="149" t="s">
        <v>58</v>
      </c>
      <c r="V333" s="149" t="s">
        <v>256</v>
      </c>
      <c r="W333" s="150" t="str">
        <f t="shared" si="177"/>
        <v>&lt; 30 mn</v>
      </c>
      <c r="X333" s="151" t="s">
        <v>31</v>
      </c>
      <c r="Y333" s="229" t="s">
        <v>108</v>
      </c>
      <c r="Z333" s="152">
        <f t="shared" si="182"/>
        <v>0</v>
      </c>
      <c r="AA333" s="152">
        <f t="shared" si="183"/>
        <v>0</v>
      </c>
      <c r="AB333" s="152">
        <f t="shared" si="184"/>
        <v>0</v>
      </c>
      <c r="AC333" s="152">
        <f t="shared" si="185"/>
        <v>0</v>
      </c>
      <c r="AD333" s="152">
        <f t="shared" si="186"/>
        <v>0</v>
      </c>
      <c r="AE333" s="152">
        <f t="shared" si="187"/>
        <v>0</v>
      </c>
      <c r="AF333" s="152">
        <f t="shared" si="188"/>
        <v>0</v>
      </c>
      <c r="AG333" s="152">
        <f t="shared" si="189"/>
        <v>0</v>
      </c>
      <c r="AH333" s="152">
        <f t="shared" si="190"/>
        <v>0</v>
      </c>
      <c r="AI333" s="152">
        <f t="shared" si="191"/>
        <v>0</v>
      </c>
      <c r="AJ333" s="152">
        <f t="shared" si="192"/>
        <v>0</v>
      </c>
      <c r="AK333" s="152">
        <f t="shared" si="193"/>
        <v>0</v>
      </c>
      <c r="AL333" s="263">
        <f t="shared" si="208"/>
        <v>0</v>
      </c>
      <c r="AM333" s="263">
        <f t="shared" si="206"/>
        <v>0</v>
      </c>
      <c r="AN333" s="263">
        <f t="shared" si="209"/>
        <v>0</v>
      </c>
      <c r="AO333" s="251">
        <f t="shared" si="207"/>
        <v>0</v>
      </c>
      <c r="AP333" s="153">
        <f t="shared" si="195"/>
        <v>0</v>
      </c>
      <c r="AQ333" s="153" t="str">
        <f t="shared" si="196"/>
        <v>0</v>
      </c>
      <c r="AR333" s="153" t="str">
        <f t="shared" si="203"/>
        <v>0</v>
      </c>
      <c r="AS333" s="153" t="str">
        <f t="shared" si="204"/>
        <v>0</v>
      </c>
      <c r="AT333" s="247">
        <f t="shared" si="197"/>
        <v>1</v>
      </c>
      <c r="AU333" s="247" t="str">
        <f t="shared" si="198"/>
        <v>Faible</v>
      </c>
      <c r="AV333" s="346" t="str">
        <f t="shared" si="199"/>
        <v>NON</v>
      </c>
      <c r="AW333" s="234" t="str">
        <f>IF(CB333&lt;100,"RISQUE MINIME","RISQUE NON FAIBLE")</f>
        <v>RISQUE MINIME</v>
      </c>
      <c r="AX333" s="231" t="str">
        <f>IF(AO333=0,"NON","OUI")</f>
        <v>NON</v>
      </c>
      <c r="AY333" s="351"/>
      <c r="AZ333" s="352" t="s">
        <v>310</v>
      </c>
      <c r="BA333" s="237" t="str">
        <f>IF(AP333=0,"NON","OUI")</f>
        <v>NON</v>
      </c>
      <c r="BB333" s="351"/>
      <c r="BC333" s="351"/>
      <c r="BD333" s="352" t="s">
        <v>310</v>
      </c>
      <c r="BE333" s="237" t="str">
        <f>IF((AQ333+AR333)=3,"YEUX / INGESTION",IF(AQ333="2","YEUX",IF(AR333="1","INGESTION","NON")))</f>
        <v>NON</v>
      </c>
      <c r="BF333" s="351"/>
      <c r="BG333" s="354" t="s">
        <v>310</v>
      </c>
      <c r="BH333" s="154">
        <f>IF(ISNA(VLOOKUP(L333,CMRCLP,4,FALSE)),0,VLOOKUP(L333,CMRCLP,4))</f>
        <v>0</v>
      </c>
      <c r="BI333" s="154">
        <f>IF(ISNA(VLOOKUP(M333,CMRCLP,4,FALSE)),0,VLOOKUP(M333,CMRCLP,4))</f>
        <v>0</v>
      </c>
      <c r="BJ333" s="154">
        <f>IF(ISNA(VLOOKUP(N333,CMRCLP,4,FALSE)),0,VLOOKUP(N333,CMRCLP,4))</f>
        <v>0</v>
      </c>
      <c r="BK333" s="154">
        <f>IF(ISNA(VLOOKUP(O333,CMRCLP,4,FALSE)),0,VLOOKUP(O333,CMRCLP,4))</f>
        <v>0</v>
      </c>
      <c r="BL333" s="154">
        <f>IF(ISNA(VLOOKUP(L333,DANGERCLP,2,FALSE)),1,VLOOKUP(L333,DANGERCLP,2,FALSE))</f>
        <v>1</v>
      </c>
      <c r="BM333" s="154">
        <f>IF(ISNA(VLOOKUP(M333,DANGERCLP,2,FALSE)),1,VLOOKUP(M333,DANGERCLP,2,FALSE))</f>
        <v>1</v>
      </c>
      <c r="BN333" s="154">
        <f>IF(ISNA(VLOOKUP(N333,DANGERCLP,2,FALSE)),1,VLOOKUP(N333,DANGERCLP,2,FALSE))</f>
        <v>1</v>
      </c>
      <c r="BO333" s="154">
        <f>IF(ISNA(VLOOKUP(O333,DANGERCLP,2,FALSE)),1,VLOOKUP(O333,DANGERCLP,2,FALSE))</f>
        <v>1</v>
      </c>
      <c r="BP333" s="154">
        <f>IF(ISNA(VLOOKUP(P333,VLEPON,2)),1,VLOOKUP(P333,VLEPON,2))</f>
        <v>1</v>
      </c>
      <c r="BQ333" s="155">
        <f>T333/MAXA($T$8:$T$463)</f>
        <v>0</v>
      </c>
      <c r="BR333" s="156">
        <f t="shared" si="178"/>
        <v>11</v>
      </c>
      <c r="BS333" s="156">
        <f t="shared" si="179"/>
        <v>11</v>
      </c>
      <c r="BT333" s="157">
        <f t="shared" si="180"/>
        <v>1</v>
      </c>
      <c r="BU333" s="255">
        <f t="shared" si="194"/>
        <v>1</v>
      </c>
      <c r="BV333" s="252">
        <f>IF(ISNA(VLOOKUP((CONCATENATE(U333,V333)),Fréquencess,3,FALSE)),0,VLOOKUP((CONCATENATE(U333,V333)),Fréquencess,3,FALSE))</f>
        <v>1</v>
      </c>
      <c r="BW333" s="247">
        <f t="shared" si="181"/>
        <v>1</v>
      </c>
      <c r="BX333" s="247">
        <f t="shared" si="200"/>
        <v>1</v>
      </c>
      <c r="BY333" s="247">
        <f>IF(ISNA(VLOOKUP(Q333,score_volatilité,2,FALSE)),0,VLOOKUP(Q333,score_volatilité,2,FALSE))</f>
        <v>1</v>
      </c>
      <c r="BZ333" s="247">
        <f>IF(ISNA(VLOOKUP(X333,score_procédé,2,FALSE)),0,VLOOKUP(X333,score_procédé,2,FALSE))</f>
        <v>0.5</v>
      </c>
      <c r="CA333" s="247">
        <f>IF(ISNA(VLOOKUP(Y333,score_protection,2,FALSE)),0,VLOOKUP(Y333,score_protection,2,FALSE))</f>
        <v>1</v>
      </c>
      <c r="CB333" s="252">
        <f t="shared" si="201"/>
        <v>0.5</v>
      </c>
      <c r="CC333" s="154">
        <f>IF(ISNA(VLOOKUP(L333,DANGERARRETE,10,FALSE)),0,VLOOKUP(L333,DANGERARRETE,10,FALSE))</f>
        <v>0</v>
      </c>
      <c r="CD333" s="154">
        <f>IF(ISNA(VLOOKUP(M333,DANGERARRETE,10,FALSE)),0,VLOOKUP(M333,DANGERARRETE,10,FALSE))</f>
        <v>0</v>
      </c>
      <c r="CE333" s="154">
        <f>IF(ISNA(VLOOKUP(N333,DANGERARRETE,10,FALSE)),0,VLOOKUP(N333,DANGERARRETE,10,FALSE))</f>
        <v>0</v>
      </c>
      <c r="CF333" s="154">
        <f>IF(ISNA(VLOOKUP(O333,DANGERARRETE,10,FALSE)),0,VLOOKUP(O333,DANGERARRETE,10,FALSE))</f>
        <v>0</v>
      </c>
      <c r="CG333" s="154">
        <f t="shared" si="202"/>
        <v>0</v>
      </c>
      <c r="CH333" s="296" t="str">
        <f t="shared" si="205"/>
        <v>NON</v>
      </c>
    </row>
    <row r="334" spans="1:86" s="108" customFormat="1" ht="26.5" customHeight="1" x14ac:dyDescent="0.25">
      <c r="A334" s="77">
        <v>116</v>
      </c>
      <c r="B334" s="105"/>
      <c r="C334" s="105"/>
      <c r="D334" s="106"/>
      <c r="E334" s="106"/>
      <c r="F334" s="107"/>
      <c r="G334" s="114" t="s">
        <v>76</v>
      </c>
      <c r="H334" s="114" t="s">
        <v>76</v>
      </c>
      <c r="I334" s="114" t="s">
        <v>76</v>
      </c>
      <c r="J334" s="114" t="s">
        <v>76</v>
      </c>
      <c r="K334" s="114" t="s">
        <v>9</v>
      </c>
      <c r="L334" s="108" t="s">
        <v>8</v>
      </c>
      <c r="M334" s="108" t="s">
        <v>8</v>
      </c>
      <c r="N334" s="108" t="s">
        <v>8</v>
      </c>
      <c r="O334" s="108" t="s">
        <v>8</v>
      </c>
      <c r="P334" s="225" t="s">
        <v>76</v>
      </c>
      <c r="Q334" s="244" t="s">
        <v>34</v>
      </c>
      <c r="R334" s="259" t="s">
        <v>299</v>
      </c>
      <c r="S334" s="265" t="s">
        <v>300</v>
      </c>
      <c r="T334" s="217">
        <v>0</v>
      </c>
      <c r="U334" s="149" t="s">
        <v>58</v>
      </c>
      <c r="V334" s="149" t="s">
        <v>256</v>
      </c>
      <c r="W334" s="150" t="str">
        <f t="shared" si="177"/>
        <v>&lt; 30 mn</v>
      </c>
      <c r="X334" s="151" t="s">
        <v>31</v>
      </c>
      <c r="Y334" s="229" t="s">
        <v>108</v>
      </c>
      <c r="Z334" s="152">
        <f t="shared" si="182"/>
        <v>0</v>
      </c>
      <c r="AA334" s="152">
        <f t="shared" si="183"/>
        <v>0</v>
      </c>
      <c r="AB334" s="152">
        <f t="shared" si="184"/>
        <v>0</v>
      </c>
      <c r="AC334" s="152">
        <f t="shared" si="185"/>
        <v>0</v>
      </c>
      <c r="AD334" s="152">
        <f t="shared" si="186"/>
        <v>0</v>
      </c>
      <c r="AE334" s="152">
        <f t="shared" si="187"/>
        <v>0</v>
      </c>
      <c r="AF334" s="152">
        <f t="shared" si="188"/>
        <v>0</v>
      </c>
      <c r="AG334" s="152">
        <f t="shared" si="189"/>
        <v>0</v>
      </c>
      <c r="AH334" s="152">
        <f t="shared" si="190"/>
        <v>0</v>
      </c>
      <c r="AI334" s="152">
        <f t="shared" si="191"/>
        <v>0</v>
      </c>
      <c r="AJ334" s="152">
        <f t="shared" si="192"/>
        <v>0</v>
      </c>
      <c r="AK334" s="152">
        <f t="shared" si="193"/>
        <v>0</v>
      </c>
      <c r="AL334" s="263">
        <f t="shared" si="208"/>
        <v>0</v>
      </c>
      <c r="AM334" s="263">
        <f t="shared" si="206"/>
        <v>0</v>
      </c>
      <c r="AN334" s="263">
        <f t="shared" si="209"/>
        <v>0</v>
      </c>
      <c r="AO334" s="251">
        <f t="shared" si="207"/>
        <v>0</v>
      </c>
      <c r="AP334" s="153">
        <f t="shared" si="195"/>
        <v>0</v>
      </c>
      <c r="AQ334" s="153" t="str">
        <f t="shared" si="196"/>
        <v>0</v>
      </c>
      <c r="AR334" s="153" t="str">
        <f t="shared" si="203"/>
        <v>0</v>
      </c>
      <c r="AS334" s="153" t="str">
        <f t="shared" si="204"/>
        <v>0</v>
      </c>
      <c r="AT334" s="247">
        <f t="shared" si="197"/>
        <v>1</v>
      </c>
      <c r="AU334" s="247" t="str">
        <f t="shared" si="198"/>
        <v>Faible</v>
      </c>
      <c r="AV334" s="346" t="str">
        <f t="shared" si="199"/>
        <v>NON</v>
      </c>
      <c r="AW334" s="234" t="str">
        <f>IF(CB334&lt;100,"RISQUE MINIME","RISQUE NON FAIBLE")</f>
        <v>RISQUE MINIME</v>
      </c>
      <c r="AX334" s="231" t="str">
        <f>IF(AO334=0,"NON","OUI")</f>
        <v>NON</v>
      </c>
      <c r="AY334" s="351"/>
      <c r="AZ334" s="352" t="s">
        <v>310</v>
      </c>
      <c r="BA334" s="237" t="str">
        <f>IF(AP334=0,"NON","OUI")</f>
        <v>NON</v>
      </c>
      <c r="BB334" s="351"/>
      <c r="BC334" s="351"/>
      <c r="BD334" s="352" t="s">
        <v>310</v>
      </c>
      <c r="BE334" s="237" t="str">
        <f>IF((AQ334+AR334)=3,"YEUX / INGESTION",IF(AQ334="2","YEUX",IF(AR334="1","INGESTION","NON")))</f>
        <v>NON</v>
      </c>
      <c r="BF334" s="351"/>
      <c r="BG334" s="354" t="s">
        <v>310</v>
      </c>
      <c r="BH334" s="154">
        <f>IF(ISNA(VLOOKUP(L334,CMRCLP,4,FALSE)),0,VLOOKUP(L334,CMRCLP,4))</f>
        <v>0</v>
      </c>
      <c r="BI334" s="154">
        <f>IF(ISNA(VLOOKUP(M334,CMRCLP,4,FALSE)),0,VLOOKUP(M334,CMRCLP,4))</f>
        <v>0</v>
      </c>
      <c r="BJ334" s="154">
        <f>IF(ISNA(VLOOKUP(N334,CMRCLP,4,FALSE)),0,VLOOKUP(N334,CMRCLP,4))</f>
        <v>0</v>
      </c>
      <c r="BK334" s="154">
        <f>IF(ISNA(VLOOKUP(O334,CMRCLP,4,FALSE)),0,VLOOKUP(O334,CMRCLP,4))</f>
        <v>0</v>
      </c>
      <c r="BL334" s="154">
        <f>IF(ISNA(VLOOKUP(L334,DANGERCLP,2,FALSE)),1,VLOOKUP(L334,DANGERCLP,2,FALSE))</f>
        <v>1</v>
      </c>
      <c r="BM334" s="154">
        <f>IF(ISNA(VLOOKUP(M334,DANGERCLP,2,FALSE)),1,VLOOKUP(M334,DANGERCLP,2,FALSE))</f>
        <v>1</v>
      </c>
      <c r="BN334" s="154">
        <f>IF(ISNA(VLOOKUP(N334,DANGERCLP,2,FALSE)),1,VLOOKUP(N334,DANGERCLP,2,FALSE))</f>
        <v>1</v>
      </c>
      <c r="BO334" s="154">
        <f>IF(ISNA(VLOOKUP(O334,DANGERCLP,2,FALSE)),1,VLOOKUP(O334,DANGERCLP,2,FALSE))</f>
        <v>1</v>
      </c>
      <c r="BP334" s="154">
        <f>IF(ISNA(VLOOKUP(P334,VLEPON,2)),1,VLOOKUP(P334,VLEPON,2))</f>
        <v>1</v>
      </c>
      <c r="BQ334" s="155">
        <f>T334/MAXA($T$8:$T$463)</f>
        <v>0</v>
      </c>
      <c r="BR334" s="156">
        <f t="shared" si="178"/>
        <v>11</v>
      </c>
      <c r="BS334" s="156">
        <f t="shared" si="179"/>
        <v>11</v>
      </c>
      <c r="BT334" s="157">
        <f t="shared" si="180"/>
        <v>1</v>
      </c>
      <c r="BU334" s="255">
        <f t="shared" si="194"/>
        <v>1</v>
      </c>
      <c r="BV334" s="252">
        <f>IF(ISNA(VLOOKUP((CONCATENATE(U334,V334)),Fréquencess,3,FALSE)),0,VLOOKUP((CONCATENATE(U334,V334)),Fréquencess,3,FALSE))</f>
        <v>1</v>
      </c>
      <c r="BW334" s="247">
        <f t="shared" si="181"/>
        <v>1</v>
      </c>
      <c r="BX334" s="247">
        <f t="shared" si="200"/>
        <v>1</v>
      </c>
      <c r="BY334" s="247">
        <f>IF(ISNA(VLOOKUP(Q334,score_volatilité,2,FALSE)),0,VLOOKUP(Q334,score_volatilité,2,FALSE))</f>
        <v>1</v>
      </c>
      <c r="BZ334" s="247">
        <f>IF(ISNA(VLOOKUP(X334,score_procédé,2,FALSE)),0,VLOOKUP(X334,score_procédé,2,FALSE))</f>
        <v>0.5</v>
      </c>
      <c r="CA334" s="247">
        <f>IF(ISNA(VLOOKUP(Y334,score_protection,2,FALSE)),0,VLOOKUP(Y334,score_protection,2,FALSE))</f>
        <v>1</v>
      </c>
      <c r="CB334" s="252">
        <f t="shared" si="201"/>
        <v>0.5</v>
      </c>
      <c r="CC334" s="154">
        <f>IF(ISNA(VLOOKUP(L334,DANGERARRETE,10,FALSE)),0,VLOOKUP(L334,DANGERARRETE,10,FALSE))</f>
        <v>0</v>
      </c>
      <c r="CD334" s="154">
        <f>IF(ISNA(VLOOKUP(M334,DANGERARRETE,10,FALSE)),0,VLOOKUP(M334,DANGERARRETE,10,FALSE))</f>
        <v>0</v>
      </c>
      <c r="CE334" s="154">
        <f>IF(ISNA(VLOOKUP(N334,DANGERARRETE,10,FALSE)),0,VLOOKUP(N334,DANGERARRETE,10,FALSE))</f>
        <v>0</v>
      </c>
      <c r="CF334" s="154">
        <f>IF(ISNA(VLOOKUP(O334,DANGERARRETE,10,FALSE)),0,VLOOKUP(O334,DANGERARRETE,10,FALSE))</f>
        <v>0</v>
      </c>
      <c r="CG334" s="154">
        <f t="shared" si="202"/>
        <v>0</v>
      </c>
      <c r="CH334" s="296" t="str">
        <f t="shared" si="205"/>
        <v>NON</v>
      </c>
    </row>
    <row r="335" spans="1:86" s="108" customFormat="1" ht="26.5" customHeight="1" x14ac:dyDescent="0.25">
      <c r="A335" s="77">
        <v>116</v>
      </c>
      <c r="B335" s="105"/>
      <c r="C335" s="105"/>
      <c r="D335" s="106"/>
      <c r="E335" s="106"/>
      <c r="F335" s="107"/>
      <c r="G335" s="114" t="s">
        <v>76</v>
      </c>
      <c r="H335" s="114" t="s">
        <v>76</v>
      </c>
      <c r="I335" s="114" t="s">
        <v>76</v>
      </c>
      <c r="J335" s="114" t="s">
        <v>76</v>
      </c>
      <c r="K335" s="114" t="s">
        <v>9</v>
      </c>
      <c r="L335" s="108" t="s">
        <v>8</v>
      </c>
      <c r="M335" s="108" t="s">
        <v>8</v>
      </c>
      <c r="N335" s="108" t="s">
        <v>8</v>
      </c>
      <c r="O335" s="108" t="s">
        <v>8</v>
      </c>
      <c r="P335" s="225" t="s">
        <v>76</v>
      </c>
      <c r="Q335" s="244" t="s">
        <v>34</v>
      </c>
      <c r="R335" s="259" t="s">
        <v>299</v>
      </c>
      <c r="S335" s="265" t="s">
        <v>300</v>
      </c>
      <c r="T335" s="217">
        <v>0</v>
      </c>
      <c r="U335" s="149" t="s">
        <v>58</v>
      </c>
      <c r="V335" s="149" t="s">
        <v>256</v>
      </c>
      <c r="W335" s="150" t="str">
        <f t="shared" si="177"/>
        <v>&lt; 30 mn</v>
      </c>
      <c r="X335" s="151" t="s">
        <v>31</v>
      </c>
      <c r="Y335" s="229" t="s">
        <v>108</v>
      </c>
      <c r="Z335" s="152">
        <f t="shared" si="182"/>
        <v>0</v>
      </c>
      <c r="AA335" s="152">
        <f t="shared" si="183"/>
        <v>0</v>
      </c>
      <c r="AB335" s="152">
        <f t="shared" si="184"/>
        <v>0</v>
      </c>
      <c r="AC335" s="152">
        <f t="shared" si="185"/>
        <v>0</v>
      </c>
      <c r="AD335" s="152">
        <f t="shared" si="186"/>
        <v>0</v>
      </c>
      <c r="AE335" s="152">
        <f t="shared" si="187"/>
        <v>0</v>
      </c>
      <c r="AF335" s="152">
        <f t="shared" si="188"/>
        <v>0</v>
      </c>
      <c r="AG335" s="152">
        <f t="shared" si="189"/>
        <v>0</v>
      </c>
      <c r="AH335" s="152">
        <f t="shared" si="190"/>
        <v>0</v>
      </c>
      <c r="AI335" s="152">
        <f t="shared" si="191"/>
        <v>0</v>
      </c>
      <c r="AJ335" s="152">
        <f t="shared" si="192"/>
        <v>0</v>
      </c>
      <c r="AK335" s="152">
        <f t="shared" si="193"/>
        <v>0</v>
      </c>
      <c r="AL335" s="263">
        <f t="shared" si="208"/>
        <v>0</v>
      </c>
      <c r="AM335" s="263">
        <f t="shared" si="206"/>
        <v>0</v>
      </c>
      <c r="AN335" s="263">
        <f t="shared" si="209"/>
        <v>0</v>
      </c>
      <c r="AO335" s="251">
        <f t="shared" si="207"/>
        <v>0</v>
      </c>
      <c r="AP335" s="153">
        <f t="shared" si="195"/>
        <v>0</v>
      </c>
      <c r="AQ335" s="153" t="str">
        <f t="shared" si="196"/>
        <v>0</v>
      </c>
      <c r="AR335" s="153" t="str">
        <f t="shared" si="203"/>
        <v>0</v>
      </c>
      <c r="AS335" s="153" t="str">
        <f t="shared" si="204"/>
        <v>0</v>
      </c>
      <c r="AT335" s="247">
        <f t="shared" si="197"/>
        <v>1</v>
      </c>
      <c r="AU335" s="247" t="str">
        <f t="shared" si="198"/>
        <v>Faible</v>
      </c>
      <c r="AV335" s="346" t="str">
        <f t="shared" si="199"/>
        <v>NON</v>
      </c>
      <c r="AW335" s="234" t="str">
        <f>IF(CB335&lt;100,"RISQUE MINIME","RISQUE NON FAIBLE")</f>
        <v>RISQUE MINIME</v>
      </c>
      <c r="AX335" s="231" t="str">
        <f>IF(AO335=0,"NON","OUI")</f>
        <v>NON</v>
      </c>
      <c r="AY335" s="351"/>
      <c r="AZ335" s="352" t="s">
        <v>310</v>
      </c>
      <c r="BA335" s="237" t="str">
        <f>IF(AP335=0,"NON","OUI")</f>
        <v>NON</v>
      </c>
      <c r="BB335" s="351"/>
      <c r="BC335" s="351"/>
      <c r="BD335" s="352" t="s">
        <v>310</v>
      </c>
      <c r="BE335" s="237" t="str">
        <f>IF((AQ335+AR335)=3,"YEUX / INGESTION",IF(AQ335="2","YEUX",IF(AR335="1","INGESTION","NON")))</f>
        <v>NON</v>
      </c>
      <c r="BF335" s="351"/>
      <c r="BG335" s="354" t="s">
        <v>310</v>
      </c>
      <c r="BH335" s="154">
        <f>IF(ISNA(VLOOKUP(L335,CMRCLP,4,FALSE)),0,VLOOKUP(L335,CMRCLP,4))</f>
        <v>0</v>
      </c>
      <c r="BI335" s="154">
        <f>IF(ISNA(VLOOKUP(M335,CMRCLP,4,FALSE)),0,VLOOKUP(M335,CMRCLP,4))</f>
        <v>0</v>
      </c>
      <c r="BJ335" s="154">
        <f>IF(ISNA(VLOOKUP(N335,CMRCLP,4,FALSE)),0,VLOOKUP(N335,CMRCLP,4))</f>
        <v>0</v>
      </c>
      <c r="BK335" s="154">
        <f>IF(ISNA(VLOOKUP(O335,CMRCLP,4,FALSE)),0,VLOOKUP(O335,CMRCLP,4))</f>
        <v>0</v>
      </c>
      <c r="BL335" s="154">
        <f>IF(ISNA(VLOOKUP(L335,DANGERCLP,2,FALSE)),1,VLOOKUP(L335,DANGERCLP,2,FALSE))</f>
        <v>1</v>
      </c>
      <c r="BM335" s="154">
        <f>IF(ISNA(VLOOKUP(M335,DANGERCLP,2,FALSE)),1,VLOOKUP(M335,DANGERCLP,2,FALSE))</f>
        <v>1</v>
      </c>
      <c r="BN335" s="154">
        <f>IF(ISNA(VLOOKUP(N335,DANGERCLP,2,FALSE)),1,VLOOKUP(N335,DANGERCLP,2,FALSE))</f>
        <v>1</v>
      </c>
      <c r="BO335" s="154">
        <f>IF(ISNA(VLOOKUP(O335,DANGERCLP,2,FALSE)),1,VLOOKUP(O335,DANGERCLP,2,FALSE))</f>
        <v>1</v>
      </c>
      <c r="BP335" s="154">
        <f>IF(ISNA(VLOOKUP(P335,VLEPON,2)),1,VLOOKUP(P335,VLEPON,2))</f>
        <v>1</v>
      </c>
      <c r="BQ335" s="155">
        <f>T335/MAXA($T$8:$T$463)</f>
        <v>0</v>
      </c>
      <c r="BR335" s="156">
        <f t="shared" si="178"/>
        <v>11</v>
      </c>
      <c r="BS335" s="156">
        <f t="shared" si="179"/>
        <v>11</v>
      </c>
      <c r="BT335" s="157">
        <f t="shared" si="180"/>
        <v>1</v>
      </c>
      <c r="BU335" s="255">
        <f t="shared" si="194"/>
        <v>1</v>
      </c>
      <c r="BV335" s="252">
        <f>IF(ISNA(VLOOKUP((CONCATENATE(U335,V335)),Fréquencess,3,FALSE)),0,VLOOKUP((CONCATENATE(U335,V335)),Fréquencess,3,FALSE))</f>
        <v>1</v>
      </c>
      <c r="BW335" s="247">
        <f t="shared" si="181"/>
        <v>1</v>
      </c>
      <c r="BX335" s="247">
        <f t="shared" si="200"/>
        <v>1</v>
      </c>
      <c r="BY335" s="247">
        <f>IF(ISNA(VLOOKUP(Q335,score_volatilité,2,FALSE)),0,VLOOKUP(Q335,score_volatilité,2,FALSE))</f>
        <v>1</v>
      </c>
      <c r="BZ335" s="247">
        <f>IF(ISNA(VLOOKUP(X335,score_procédé,2,FALSE)),0,VLOOKUP(X335,score_procédé,2,FALSE))</f>
        <v>0.5</v>
      </c>
      <c r="CA335" s="247">
        <f>IF(ISNA(VLOOKUP(Y335,score_protection,2,FALSE)),0,VLOOKUP(Y335,score_protection,2,FALSE))</f>
        <v>1</v>
      </c>
      <c r="CB335" s="252">
        <f t="shared" si="201"/>
        <v>0.5</v>
      </c>
      <c r="CC335" s="154">
        <f>IF(ISNA(VLOOKUP(L335,DANGERARRETE,10,FALSE)),0,VLOOKUP(L335,DANGERARRETE,10,FALSE))</f>
        <v>0</v>
      </c>
      <c r="CD335" s="154">
        <f>IF(ISNA(VLOOKUP(M335,DANGERARRETE,10,FALSE)),0,VLOOKUP(M335,DANGERARRETE,10,FALSE))</f>
        <v>0</v>
      </c>
      <c r="CE335" s="154">
        <f>IF(ISNA(VLOOKUP(N335,DANGERARRETE,10,FALSE)),0,VLOOKUP(N335,DANGERARRETE,10,FALSE))</f>
        <v>0</v>
      </c>
      <c r="CF335" s="154">
        <f>IF(ISNA(VLOOKUP(O335,DANGERARRETE,10,FALSE)),0,VLOOKUP(O335,DANGERARRETE,10,FALSE))</f>
        <v>0</v>
      </c>
      <c r="CG335" s="154">
        <f t="shared" si="202"/>
        <v>0</v>
      </c>
      <c r="CH335" s="296" t="str">
        <f t="shared" si="205"/>
        <v>NON</v>
      </c>
    </row>
    <row r="336" spans="1:86" s="108" customFormat="1" ht="26.5" customHeight="1" x14ac:dyDescent="0.25">
      <c r="A336" s="77">
        <v>116</v>
      </c>
      <c r="B336" s="105"/>
      <c r="C336" s="105"/>
      <c r="D336" s="106"/>
      <c r="E336" s="106"/>
      <c r="F336" s="107"/>
      <c r="G336" s="114" t="s">
        <v>76</v>
      </c>
      <c r="H336" s="114" t="s">
        <v>76</v>
      </c>
      <c r="I336" s="114" t="s">
        <v>76</v>
      </c>
      <c r="J336" s="114" t="s">
        <v>76</v>
      </c>
      <c r="K336" s="114" t="s">
        <v>9</v>
      </c>
      <c r="L336" s="108" t="s">
        <v>8</v>
      </c>
      <c r="M336" s="108" t="s">
        <v>8</v>
      </c>
      <c r="N336" s="108" t="s">
        <v>8</v>
      </c>
      <c r="O336" s="108" t="s">
        <v>8</v>
      </c>
      <c r="P336" s="225" t="s">
        <v>76</v>
      </c>
      <c r="Q336" s="244" t="s">
        <v>34</v>
      </c>
      <c r="R336" s="259" t="s">
        <v>299</v>
      </c>
      <c r="S336" s="265" t="s">
        <v>300</v>
      </c>
      <c r="T336" s="217">
        <v>0</v>
      </c>
      <c r="U336" s="149" t="s">
        <v>58</v>
      </c>
      <c r="V336" s="149" t="s">
        <v>256</v>
      </c>
      <c r="W336" s="150" t="str">
        <f t="shared" si="177"/>
        <v>&lt; 30 mn</v>
      </c>
      <c r="X336" s="151" t="s">
        <v>31</v>
      </c>
      <c r="Y336" s="229" t="s">
        <v>108</v>
      </c>
      <c r="Z336" s="152">
        <f t="shared" si="182"/>
        <v>0</v>
      </c>
      <c r="AA336" s="152">
        <f t="shared" si="183"/>
        <v>0</v>
      </c>
      <c r="AB336" s="152">
        <f t="shared" si="184"/>
        <v>0</v>
      </c>
      <c r="AC336" s="152">
        <f t="shared" si="185"/>
        <v>0</v>
      </c>
      <c r="AD336" s="152">
        <f t="shared" si="186"/>
        <v>0</v>
      </c>
      <c r="AE336" s="152">
        <f t="shared" si="187"/>
        <v>0</v>
      </c>
      <c r="AF336" s="152">
        <f t="shared" si="188"/>
        <v>0</v>
      </c>
      <c r="AG336" s="152">
        <f t="shared" si="189"/>
        <v>0</v>
      </c>
      <c r="AH336" s="152">
        <f t="shared" si="190"/>
        <v>0</v>
      </c>
      <c r="AI336" s="152">
        <f t="shared" si="191"/>
        <v>0</v>
      </c>
      <c r="AJ336" s="152">
        <f t="shared" si="192"/>
        <v>0</v>
      </c>
      <c r="AK336" s="152">
        <f t="shared" si="193"/>
        <v>0</v>
      </c>
      <c r="AL336" s="263">
        <f t="shared" si="208"/>
        <v>0</v>
      </c>
      <c r="AM336" s="263">
        <f t="shared" si="206"/>
        <v>0</v>
      </c>
      <c r="AN336" s="263">
        <f t="shared" si="209"/>
        <v>0</v>
      </c>
      <c r="AO336" s="251">
        <f t="shared" si="207"/>
        <v>0</v>
      </c>
      <c r="AP336" s="153">
        <f t="shared" si="195"/>
        <v>0</v>
      </c>
      <c r="AQ336" s="153" t="str">
        <f t="shared" si="196"/>
        <v>0</v>
      </c>
      <c r="AR336" s="153" t="str">
        <f t="shared" si="203"/>
        <v>0</v>
      </c>
      <c r="AS336" s="153" t="str">
        <f t="shared" si="204"/>
        <v>0</v>
      </c>
      <c r="AT336" s="247">
        <f t="shared" si="197"/>
        <v>1</v>
      </c>
      <c r="AU336" s="247" t="str">
        <f t="shared" si="198"/>
        <v>Faible</v>
      </c>
      <c r="AV336" s="346" t="str">
        <f t="shared" si="199"/>
        <v>NON</v>
      </c>
      <c r="AW336" s="234" t="str">
        <f>IF(CB336&lt;100,"RISQUE MINIME","RISQUE NON FAIBLE")</f>
        <v>RISQUE MINIME</v>
      </c>
      <c r="AX336" s="231" t="str">
        <f>IF(AO336=0,"NON","OUI")</f>
        <v>NON</v>
      </c>
      <c r="AY336" s="351"/>
      <c r="AZ336" s="352" t="s">
        <v>310</v>
      </c>
      <c r="BA336" s="237" t="str">
        <f>IF(AP336=0,"NON","OUI")</f>
        <v>NON</v>
      </c>
      <c r="BB336" s="351"/>
      <c r="BC336" s="351"/>
      <c r="BD336" s="352" t="s">
        <v>310</v>
      </c>
      <c r="BE336" s="237" t="str">
        <f>IF((AQ336+AR336)=3,"YEUX / INGESTION",IF(AQ336="2","YEUX",IF(AR336="1","INGESTION","NON")))</f>
        <v>NON</v>
      </c>
      <c r="BF336" s="351"/>
      <c r="BG336" s="354" t="s">
        <v>310</v>
      </c>
      <c r="BH336" s="154">
        <f>IF(ISNA(VLOOKUP(L336,CMRCLP,4,FALSE)),0,VLOOKUP(L336,CMRCLP,4))</f>
        <v>0</v>
      </c>
      <c r="BI336" s="154">
        <f>IF(ISNA(VLOOKUP(M336,CMRCLP,4,FALSE)),0,VLOOKUP(M336,CMRCLP,4))</f>
        <v>0</v>
      </c>
      <c r="BJ336" s="154">
        <f>IF(ISNA(VLOOKUP(N336,CMRCLP,4,FALSE)),0,VLOOKUP(N336,CMRCLP,4))</f>
        <v>0</v>
      </c>
      <c r="BK336" s="154">
        <f>IF(ISNA(VLOOKUP(O336,CMRCLP,4,FALSE)),0,VLOOKUP(O336,CMRCLP,4))</f>
        <v>0</v>
      </c>
      <c r="BL336" s="154">
        <f>IF(ISNA(VLOOKUP(L336,DANGERCLP,2,FALSE)),1,VLOOKUP(L336,DANGERCLP,2,FALSE))</f>
        <v>1</v>
      </c>
      <c r="BM336" s="154">
        <f>IF(ISNA(VLOOKUP(M336,DANGERCLP,2,FALSE)),1,VLOOKUP(M336,DANGERCLP,2,FALSE))</f>
        <v>1</v>
      </c>
      <c r="BN336" s="154">
        <f>IF(ISNA(VLOOKUP(N336,DANGERCLP,2,FALSE)),1,VLOOKUP(N336,DANGERCLP,2,FALSE))</f>
        <v>1</v>
      </c>
      <c r="BO336" s="154">
        <f>IF(ISNA(VLOOKUP(O336,DANGERCLP,2,FALSE)),1,VLOOKUP(O336,DANGERCLP,2,FALSE))</f>
        <v>1</v>
      </c>
      <c r="BP336" s="154">
        <f>IF(ISNA(VLOOKUP(P336,VLEPON,2)),1,VLOOKUP(P336,VLEPON,2))</f>
        <v>1</v>
      </c>
      <c r="BQ336" s="155">
        <f>T336/MAXA($T$8:$T$463)</f>
        <v>0</v>
      </c>
      <c r="BR336" s="156">
        <f t="shared" si="178"/>
        <v>11</v>
      </c>
      <c r="BS336" s="156">
        <f t="shared" si="179"/>
        <v>11</v>
      </c>
      <c r="BT336" s="157">
        <f t="shared" si="180"/>
        <v>1</v>
      </c>
      <c r="BU336" s="255">
        <f t="shared" si="194"/>
        <v>1</v>
      </c>
      <c r="BV336" s="252">
        <f>IF(ISNA(VLOOKUP((CONCATENATE(U336,V336)),Fréquencess,3,FALSE)),0,VLOOKUP((CONCATENATE(U336,V336)),Fréquencess,3,FALSE))</f>
        <v>1</v>
      </c>
      <c r="BW336" s="247">
        <f t="shared" si="181"/>
        <v>1</v>
      </c>
      <c r="BX336" s="247">
        <f t="shared" si="200"/>
        <v>1</v>
      </c>
      <c r="BY336" s="247">
        <f>IF(ISNA(VLOOKUP(Q336,score_volatilité,2,FALSE)),0,VLOOKUP(Q336,score_volatilité,2,FALSE))</f>
        <v>1</v>
      </c>
      <c r="BZ336" s="247">
        <f>IF(ISNA(VLOOKUP(X336,score_procédé,2,FALSE)),0,VLOOKUP(X336,score_procédé,2,FALSE))</f>
        <v>0.5</v>
      </c>
      <c r="CA336" s="247">
        <f>IF(ISNA(VLOOKUP(Y336,score_protection,2,FALSE)),0,VLOOKUP(Y336,score_protection,2,FALSE))</f>
        <v>1</v>
      </c>
      <c r="CB336" s="252">
        <f t="shared" si="201"/>
        <v>0.5</v>
      </c>
      <c r="CC336" s="154">
        <f>IF(ISNA(VLOOKUP(L336,DANGERARRETE,10,FALSE)),0,VLOOKUP(L336,DANGERARRETE,10,FALSE))</f>
        <v>0</v>
      </c>
      <c r="CD336" s="154">
        <f>IF(ISNA(VLOOKUP(M336,DANGERARRETE,10,FALSE)),0,VLOOKUP(M336,DANGERARRETE,10,FALSE))</f>
        <v>0</v>
      </c>
      <c r="CE336" s="154">
        <f>IF(ISNA(VLOOKUP(N336,DANGERARRETE,10,FALSE)),0,VLOOKUP(N336,DANGERARRETE,10,FALSE))</f>
        <v>0</v>
      </c>
      <c r="CF336" s="154">
        <f>IF(ISNA(VLOOKUP(O336,DANGERARRETE,10,FALSE)),0,VLOOKUP(O336,DANGERARRETE,10,FALSE))</f>
        <v>0</v>
      </c>
      <c r="CG336" s="154">
        <f t="shared" si="202"/>
        <v>0</v>
      </c>
      <c r="CH336" s="296" t="str">
        <f t="shared" si="205"/>
        <v>NON</v>
      </c>
    </row>
    <row r="337" spans="1:86" s="108" customFormat="1" ht="26.5" customHeight="1" x14ac:dyDescent="0.25">
      <c r="A337" s="77">
        <v>116</v>
      </c>
      <c r="B337" s="105"/>
      <c r="C337" s="105"/>
      <c r="D337" s="106"/>
      <c r="E337" s="106"/>
      <c r="F337" s="107"/>
      <c r="G337" s="114" t="s">
        <v>76</v>
      </c>
      <c r="H337" s="114" t="s">
        <v>76</v>
      </c>
      <c r="I337" s="114" t="s">
        <v>76</v>
      </c>
      <c r="J337" s="114" t="s">
        <v>76</v>
      </c>
      <c r="K337" s="114" t="s">
        <v>9</v>
      </c>
      <c r="L337" s="108" t="s">
        <v>8</v>
      </c>
      <c r="M337" s="108" t="s">
        <v>8</v>
      </c>
      <c r="N337" s="108" t="s">
        <v>8</v>
      </c>
      <c r="O337" s="108" t="s">
        <v>8</v>
      </c>
      <c r="P337" s="225" t="s">
        <v>76</v>
      </c>
      <c r="Q337" s="244" t="s">
        <v>34</v>
      </c>
      <c r="R337" s="259" t="s">
        <v>299</v>
      </c>
      <c r="S337" s="265" t="s">
        <v>300</v>
      </c>
      <c r="T337" s="217">
        <v>0</v>
      </c>
      <c r="U337" s="149" t="s">
        <v>58</v>
      </c>
      <c r="V337" s="149" t="s">
        <v>256</v>
      </c>
      <c r="W337" s="150" t="str">
        <f t="shared" si="177"/>
        <v>&lt; 30 mn</v>
      </c>
      <c r="X337" s="151" t="s">
        <v>31</v>
      </c>
      <c r="Y337" s="229" t="s">
        <v>108</v>
      </c>
      <c r="Z337" s="152">
        <f t="shared" si="182"/>
        <v>0</v>
      </c>
      <c r="AA337" s="152">
        <f t="shared" si="183"/>
        <v>0</v>
      </c>
      <c r="AB337" s="152">
        <f t="shared" si="184"/>
        <v>0</v>
      </c>
      <c r="AC337" s="152">
        <f t="shared" si="185"/>
        <v>0</v>
      </c>
      <c r="AD337" s="152">
        <f t="shared" si="186"/>
        <v>0</v>
      </c>
      <c r="AE337" s="152">
        <f t="shared" si="187"/>
        <v>0</v>
      </c>
      <c r="AF337" s="152">
        <f t="shared" si="188"/>
        <v>0</v>
      </c>
      <c r="AG337" s="152">
        <f t="shared" si="189"/>
        <v>0</v>
      </c>
      <c r="AH337" s="152">
        <f t="shared" si="190"/>
        <v>0</v>
      </c>
      <c r="AI337" s="152">
        <f t="shared" si="191"/>
        <v>0</v>
      </c>
      <c r="AJ337" s="152">
        <f t="shared" si="192"/>
        <v>0</v>
      </c>
      <c r="AK337" s="152">
        <f t="shared" si="193"/>
        <v>0</v>
      </c>
      <c r="AL337" s="263">
        <f t="shared" si="208"/>
        <v>0</v>
      </c>
      <c r="AM337" s="263">
        <f t="shared" si="206"/>
        <v>0</v>
      </c>
      <c r="AN337" s="263">
        <f t="shared" si="209"/>
        <v>0</v>
      </c>
      <c r="AO337" s="251">
        <f t="shared" si="207"/>
        <v>0</v>
      </c>
      <c r="AP337" s="153">
        <f t="shared" si="195"/>
        <v>0</v>
      </c>
      <c r="AQ337" s="153" t="str">
        <f t="shared" si="196"/>
        <v>0</v>
      </c>
      <c r="AR337" s="153" t="str">
        <f t="shared" si="203"/>
        <v>0</v>
      </c>
      <c r="AS337" s="153" t="str">
        <f t="shared" si="204"/>
        <v>0</v>
      </c>
      <c r="AT337" s="247">
        <f t="shared" si="197"/>
        <v>1</v>
      </c>
      <c r="AU337" s="247" t="str">
        <f t="shared" si="198"/>
        <v>Faible</v>
      </c>
      <c r="AV337" s="346" t="str">
        <f t="shared" si="199"/>
        <v>NON</v>
      </c>
      <c r="AW337" s="234" t="str">
        <f>IF(CB337&lt;100,"RISQUE MINIME","RISQUE NON FAIBLE")</f>
        <v>RISQUE MINIME</v>
      </c>
      <c r="AX337" s="231" t="str">
        <f>IF(AO337=0,"NON","OUI")</f>
        <v>NON</v>
      </c>
      <c r="AY337" s="351"/>
      <c r="AZ337" s="352" t="s">
        <v>310</v>
      </c>
      <c r="BA337" s="237" t="str">
        <f>IF(AP337=0,"NON","OUI")</f>
        <v>NON</v>
      </c>
      <c r="BB337" s="351"/>
      <c r="BC337" s="351"/>
      <c r="BD337" s="352" t="s">
        <v>310</v>
      </c>
      <c r="BE337" s="237" t="str">
        <f>IF((AQ337+AR337)=3,"YEUX / INGESTION",IF(AQ337="2","YEUX",IF(AR337="1","INGESTION","NON")))</f>
        <v>NON</v>
      </c>
      <c r="BF337" s="351"/>
      <c r="BG337" s="354" t="s">
        <v>310</v>
      </c>
      <c r="BH337" s="154">
        <f>IF(ISNA(VLOOKUP(L337,CMRCLP,4,FALSE)),0,VLOOKUP(L337,CMRCLP,4))</f>
        <v>0</v>
      </c>
      <c r="BI337" s="154">
        <f>IF(ISNA(VLOOKUP(M337,CMRCLP,4,FALSE)),0,VLOOKUP(M337,CMRCLP,4))</f>
        <v>0</v>
      </c>
      <c r="BJ337" s="154">
        <f>IF(ISNA(VLOOKUP(N337,CMRCLP,4,FALSE)),0,VLOOKUP(N337,CMRCLP,4))</f>
        <v>0</v>
      </c>
      <c r="BK337" s="154">
        <f>IF(ISNA(VLOOKUP(O337,CMRCLP,4,FALSE)),0,VLOOKUP(O337,CMRCLP,4))</f>
        <v>0</v>
      </c>
      <c r="BL337" s="154">
        <f>IF(ISNA(VLOOKUP(L337,DANGERCLP,2,FALSE)),1,VLOOKUP(L337,DANGERCLP,2,FALSE))</f>
        <v>1</v>
      </c>
      <c r="BM337" s="154">
        <f>IF(ISNA(VLOOKUP(M337,DANGERCLP,2,FALSE)),1,VLOOKUP(M337,DANGERCLP,2,FALSE))</f>
        <v>1</v>
      </c>
      <c r="BN337" s="154">
        <f>IF(ISNA(VLOOKUP(N337,DANGERCLP,2,FALSE)),1,VLOOKUP(N337,DANGERCLP,2,FALSE))</f>
        <v>1</v>
      </c>
      <c r="BO337" s="154">
        <f>IF(ISNA(VLOOKUP(O337,DANGERCLP,2,FALSE)),1,VLOOKUP(O337,DANGERCLP,2,FALSE))</f>
        <v>1</v>
      </c>
      <c r="BP337" s="154">
        <f>IF(ISNA(VLOOKUP(P337,VLEPON,2)),1,VLOOKUP(P337,VLEPON,2))</f>
        <v>1</v>
      </c>
      <c r="BQ337" s="155">
        <f>T337/MAXA($T$8:$T$463)</f>
        <v>0</v>
      </c>
      <c r="BR337" s="156">
        <f t="shared" si="178"/>
        <v>11</v>
      </c>
      <c r="BS337" s="156">
        <f t="shared" si="179"/>
        <v>11</v>
      </c>
      <c r="BT337" s="157">
        <f t="shared" si="180"/>
        <v>1</v>
      </c>
      <c r="BU337" s="255">
        <f t="shared" si="194"/>
        <v>1</v>
      </c>
      <c r="BV337" s="252">
        <f>IF(ISNA(VLOOKUP((CONCATENATE(U337,V337)),Fréquencess,3,FALSE)),0,VLOOKUP((CONCATENATE(U337,V337)),Fréquencess,3,FALSE))</f>
        <v>1</v>
      </c>
      <c r="BW337" s="247">
        <f t="shared" si="181"/>
        <v>1</v>
      </c>
      <c r="BX337" s="247">
        <f t="shared" si="200"/>
        <v>1</v>
      </c>
      <c r="BY337" s="247">
        <f>IF(ISNA(VLOOKUP(Q337,score_volatilité,2,FALSE)),0,VLOOKUP(Q337,score_volatilité,2,FALSE))</f>
        <v>1</v>
      </c>
      <c r="BZ337" s="247">
        <f>IF(ISNA(VLOOKUP(X337,score_procédé,2,FALSE)),0,VLOOKUP(X337,score_procédé,2,FALSE))</f>
        <v>0.5</v>
      </c>
      <c r="CA337" s="247">
        <f>IF(ISNA(VLOOKUP(Y337,score_protection,2,FALSE)),0,VLOOKUP(Y337,score_protection,2,FALSE))</f>
        <v>1</v>
      </c>
      <c r="CB337" s="252">
        <f t="shared" si="201"/>
        <v>0.5</v>
      </c>
      <c r="CC337" s="154">
        <f>IF(ISNA(VLOOKUP(L337,DANGERARRETE,10,FALSE)),0,VLOOKUP(L337,DANGERARRETE,10,FALSE))</f>
        <v>0</v>
      </c>
      <c r="CD337" s="154">
        <f>IF(ISNA(VLOOKUP(M337,DANGERARRETE,10,FALSE)),0,VLOOKUP(M337,DANGERARRETE,10,FALSE))</f>
        <v>0</v>
      </c>
      <c r="CE337" s="154">
        <f>IF(ISNA(VLOOKUP(N337,DANGERARRETE,10,FALSE)),0,VLOOKUP(N337,DANGERARRETE,10,FALSE))</f>
        <v>0</v>
      </c>
      <c r="CF337" s="154">
        <f>IF(ISNA(VLOOKUP(O337,DANGERARRETE,10,FALSE)),0,VLOOKUP(O337,DANGERARRETE,10,FALSE))</f>
        <v>0</v>
      </c>
      <c r="CG337" s="154">
        <f t="shared" si="202"/>
        <v>0</v>
      </c>
      <c r="CH337" s="296" t="str">
        <f t="shared" si="205"/>
        <v>NON</v>
      </c>
    </row>
    <row r="338" spans="1:86" s="108" customFormat="1" ht="26.5" customHeight="1" x14ac:dyDescent="0.25">
      <c r="A338" s="77">
        <v>116</v>
      </c>
      <c r="B338" s="105"/>
      <c r="C338" s="105"/>
      <c r="D338" s="106"/>
      <c r="E338" s="106"/>
      <c r="F338" s="107"/>
      <c r="G338" s="114" t="s">
        <v>76</v>
      </c>
      <c r="H338" s="114" t="s">
        <v>76</v>
      </c>
      <c r="I338" s="114" t="s">
        <v>76</v>
      </c>
      <c r="J338" s="114" t="s">
        <v>76</v>
      </c>
      <c r="K338" s="114" t="s">
        <v>9</v>
      </c>
      <c r="L338" s="108" t="s">
        <v>8</v>
      </c>
      <c r="M338" s="108" t="s">
        <v>8</v>
      </c>
      <c r="N338" s="108" t="s">
        <v>8</v>
      </c>
      <c r="O338" s="108" t="s">
        <v>8</v>
      </c>
      <c r="P338" s="225" t="s">
        <v>76</v>
      </c>
      <c r="Q338" s="244" t="s">
        <v>34</v>
      </c>
      <c r="R338" s="259" t="s">
        <v>299</v>
      </c>
      <c r="S338" s="265" t="s">
        <v>300</v>
      </c>
      <c r="T338" s="217">
        <v>0</v>
      </c>
      <c r="U338" s="149" t="s">
        <v>58</v>
      </c>
      <c r="V338" s="149" t="s">
        <v>256</v>
      </c>
      <c r="W338" s="150" t="str">
        <f t="shared" si="177"/>
        <v>&lt; 30 mn</v>
      </c>
      <c r="X338" s="151" t="s">
        <v>31</v>
      </c>
      <c r="Y338" s="229" t="s">
        <v>108</v>
      </c>
      <c r="Z338" s="152">
        <f t="shared" si="182"/>
        <v>0</v>
      </c>
      <c r="AA338" s="152">
        <f t="shared" si="183"/>
        <v>0</v>
      </c>
      <c r="AB338" s="152">
        <f t="shared" si="184"/>
        <v>0</v>
      </c>
      <c r="AC338" s="152">
        <f t="shared" si="185"/>
        <v>0</v>
      </c>
      <c r="AD338" s="152">
        <f t="shared" si="186"/>
        <v>0</v>
      </c>
      <c r="AE338" s="152">
        <f t="shared" si="187"/>
        <v>0</v>
      </c>
      <c r="AF338" s="152">
        <f t="shared" si="188"/>
        <v>0</v>
      </c>
      <c r="AG338" s="152">
        <f t="shared" si="189"/>
        <v>0</v>
      </c>
      <c r="AH338" s="152">
        <f t="shared" si="190"/>
        <v>0</v>
      </c>
      <c r="AI338" s="152">
        <f t="shared" si="191"/>
        <v>0</v>
      </c>
      <c r="AJ338" s="152">
        <f t="shared" si="192"/>
        <v>0</v>
      </c>
      <c r="AK338" s="152">
        <f t="shared" si="193"/>
        <v>0</v>
      </c>
      <c r="AL338" s="263">
        <f t="shared" si="208"/>
        <v>0</v>
      </c>
      <c r="AM338" s="263">
        <f t="shared" si="206"/>
        <v>0</v>
      </c>
      <c r="AN338" s="263">
        <f t="shared" si="209"/>
        <v>0</v>
      </c>
      <c r="AO338" s="251">
        <f t="shared" si="207"/>
        <v>0</v>
      </c>
      <c r="AP338" s="153">
        <f t="shared" si="195"/>
        <v>0</v>
      </c>
      <c r="AQ338" s="153" t="str">
        <f t="shared" si="196"/>
        <v>0</v>
      </c>
      <c r="AR338" s="153" t="str">
        <f t="shared" si="203"/>
        <v>0</v>
      </c>
      <c r="AS338" s="153" t="str">
        <f t="shared" si="204"/>
        <v>0</v>
      </c>
      <c r="AT338" s="247">
        <f t="shared" si="197"/>
        <v>1</v>
      </c>
      <c r="AU338" s="247" t="str">
        <f t="shared" si="198"/>
        <v>Faible</v>
      </c>
      <c r="AV338" s="346" t="str">
        <f t="shared" si="199"/>
        <v>NON</v>
      </c>
      <c r="AW338" s="234" t="str">
        <f>IF(CB338&lt;100,"RISQUE MINIME","RISQUE NON FAIBLE")</f>
        <v>RISQUE MINIME</v>
      </c>
      <c r="AX338" s="231" t="str">
        <f>IF(AO338=0,"NON","OUI")</f>
        <v>NON</v>
      </c>
      <c r="AY338" s="351"/>
      <c r="AZ338" s="352" t="s">
        <v>310</v>
      </c>
      <c r="BA338" s="237" t="str">
        <f>IF(AP338=0,"NON","OUI")</f>
        <v>NON</v>
      </c>
      <c r="BB338" s="351"/>
      <c r="BC338" s="351"/>
      <c r="BD338" s="352" t="s">
        <v>310</v>
      </c>
      <c r="BE338" s="237" t="str">
        <f>IF((AQ338+AR338)=3,"YEUX / INGESTION",IF(AQ338="2","YEUX",IF(AR338="1","INGESTION","NON")))</f>
        <v>NON</v>
      </c>
      <c r="BF338" s="351"/>
      <c r="BG338" s="354" t="s">
        <v>310</v>
      </c>
      <c r="BH338" s="154">
        <f>IF(ISNA(VLOOKUP(L338,CMRCLP,4,FALSE)),0,VLOOKUP(L338,CMRCLP,4))</f>
        <v>0</v>
      </c>
      <c r="BI338" s="154">
        <f>IF(ISNA(VLOOKUP(M338,CMRCLP,4,FALSE)),0,VLOOKUP(M338,CMRCLP,4))</f>
        <v>0</v>
      </c>
      <c r="BJ338" s="154">
        <f>IF(ISNA(VLOOKUP(N338,CMRCLP,4,FALSE)),0,VLOOKUP(N338,CMRCLP,4))</f>
        <v>0</v>
      </c>
      <c r="BK338" s="154">
        <f>IF(ISNA(VLOOKUP(O338,CMRCLP,4,FALSE)),0,VLOOKUP(O338,CMRCLP,4))</f>
        <v>0</v>
      </c>
      <c r="BL338" s="154">
        <f>IF(ISNA(VLOOKUP(L338,DANGERCLP,2,FALSE)),1,VLOOKUP(L338,DANGERCLP,2,FALSE))</f>
        <v>1</v>
      </c>
      <c r="BM338" s="154">
        <f>IF(ISNA(VLOOKUP(M338,DANGERCLP,2,FALSE)),1,VLOOKUP(M338,DANGERCLP,2,FALSE))</f>
        <v>1</v>
      </c>
      <c r="BN338" s="154">
        <f>IF(ISNA(VLOOKUP(N338,DANGERCLP,2,FALSE)),1,VLOOKUP(N338,DANGERCLP,2,FALSE))</f>
        <v>1</v>
      </c>
      <c r="BO338" s="154">
        <f>IF(ISNA(VLOOKUP(O338,DANGERCLP,2,FALSE)),1,VLOOKUP(O338,DANGERCLP,2,FALSE))</f>
        <v>1</v>
      </c>
      <c r="BP338" s="154">
        <f>IF(ISNA(VLOOKUP(P338,VLEPON,2)),1,VLOOKUP(P338,VLEPON,2))</f>
        <v>1</v>
      </c>
      <c r="BQ338" s="155">
        <f>T338/MAXA($T$8:$T$463)</f>
        <v>0</v>
      </c>
      <c r="BR338" s="156">
        <f t="shared" si="178"/>
        <v>11</v>
      </c>
      <c r="BS338" s="156">
        <f t="shared" si="179"/>
        <v>11</v>
      </c>
      <c r="BT338" s="157">
        <f t="shared" si="180"/>
        <v>1</v>
      </c>
      <c r="BU338" s="255">
        <f t="shared" si="194"/>
        <v>1</v>
      </c>
      <c r="BV338" s="252">
        <f>IF(ISNA(VLOOKUP((CONCATENATE(U338,V338)),Fréquencess,3,FALSE)),0,VLOOKUP((CONCATENATE(U338,V338)),Fréquencess,3,FALSE))</f>
        <v>1</v>
      </c>
      <c r="BW338" s="247">
        <f t="shared" si="181"/>
        <v>1</v>
      </c>
      <c r="BX338" s="247">
        <f t="shared" si="200"/>
        <v>1</v>
      </c>
      <c r="BY338" s="247">
        <f>IF(ISNA(VLOOKUP(Q338,score_volatilité,2,FALSE)),0,VLOOKUP(Q338,score_volatilité,2,FALSE))</f>
        <v>1</v>
      </c>
      <c r="BZ338" s="247">
        <f>IF(ISNA(VLOOKUP(X338,score_procédé,2,FALSE)),0,VLOOKUP(X338,score_procédé,2,FALSE))</f>
        <v>0.5</v>
      </c>
      <c r="CA338" s="247">
        <f>IF(ISNA(VLOOKUP(Y338,score_protection,2,FALSE)),0,VLOOKUP(Y338,score_protection,2,FALSE))</f>
        <v>1</v>
      </c>
      <c r="CB338" s="252">
        <f t="shared" si="201"/>
        <v>0.5</v>
      </c>
      <c r="CC338" s="154">
        <f>IF(ISNA(VLOOKUP(L338,DANGERARRETE,10,FALSE)),0,VLOOKUP(L338,DANGERARRETE,10,FALSE))</f>
        <v>0</v>
      </c>
      <c r="CD338" s="154">
        <f>IF(ISNA(VLOOKUP(M338,DANGERARRETE,10,FALSE)),0,VLOOKUP(M338,DANGERARRETE,10,FALSE))</f>
        <v>0</v>
      </c>
      <c r="CE338" s="154">
        <f>IF(ISNA(VLOOKUP(N338,DANGERARRETE,10,FALSE)),0,VLOOKUP(N338,DANGERARRETE,10,FALSE))</f>
        <v>0</v>
      </c>
      <c r="CF338" s="154">
        <f>IF(ISNA(VLOOKUP(O338,DANGERARRETE,10,FALSE)),0,VLOOKUP(O338,DANGERARRETE,10,FALSE))</f>
        <v>0</v>
      </c>
      <c r="CG338" s="154">
        <f t="shared" si="202"/>
        <v>0</v>
      </c>
      <c r="CH338" s="296" t="str">
        <f t="shared" si="205"/>
        <v>NON</v>
      </c>
    </row>
    <row r="339" spans="1:86" s="108" customFormat="1" ht="26.5" customHeight="1" x14ac:dyDescent="0.25">
      <c r="A339" s="77">
        <v>116</v>
      </c>
      <c r="B339" s="105"/>
      <c r="C339" s="105"/>
      <c r="D339" s="106"/>
      <c r="E339" s="106"/>
      <c r="F339" s="107"/>
      <c r="G339" s="114" t="s">
        <v>76</v>
      </c>
      <c r="H339" s="114" t="s">
        <v>76</v>
      </c>
      <c r="I339" s="114" t="s">
        <v>76</v>
      </c>
      <c r="J339" s="114" t="s">
        <v>76</v>
      </c>
      <c r="K339" s="114" t="s">
        <v>9</v>
      </c>
      <c r="L339" s="108" t="s">
        <v>8</v>
      </c>
      <c r="M339" s="108" t="s">
        <v>8</v>
      </c>
      <c r="N339" s="108" t="s">
        <v>8</v>
      </c>
      <c r="O339" s="108" t="s">
        <v>8</v>
      </c>
      <c r="P339" s="225" t="s">
        <v>76</v>
      </c>
      <c r="Q339" s="244" t="s">
        <v>34</v>
      </c>
      <c r="R339" s="259" t="s">
        <v>299</v>
      </c>
      <c r="S339" s="265" t="s">
        <v>300</v>
      </c>
      <c r="T339" s="217">
        <v>0</v>
      </c>
      <c r="U339" s="149" t="s">
        <v>58</v>
      </c>
      <c r="V339" s="149" t="s">
        <v>256</v>
      </c>
      <c r="W339" s="150" t="str">
        <f t="shared" si="177"/>
        <v>&lt; 30 mn</v>
      </c>
      <c r="X339" s="151" t="s">
        <v>31</v>
      </c>
      <c r="Y339" s="229" t="s">
        <v>108</v>
      </c>
      <c r="Z339" s="152">
        <f t="shared" si="182"/>
        <v>0</v>
      </c>
      <c r="AA339" s="152">
        <f t="shared" si="183"/>
        <v>0</v>
      </c>
      <c r="AB339" s="152">
        <f t="shared" si="184"/>
        <v>0</v>
      </c>
      <c r="AC339" s="152">
        <f t="shared" si="185"/>
        <v>0</v>
      </c>
      <c r="AD339" s="152">
        <f t="shared" si="186"/>
        <v>0</v>
      </c>
      <c r="AE339" s="152">
        <f t="shared" si="187"/>
        <v>0</v>
      </c>
      <c r="AF339" s="152">
        <f t="shared" si="188"/>
        <v>0</v>
      </c>
      <c r="AG339" s="152">
        <f t="shared" si="189"/>
        <v>0</v>
      </c>
      <c r="AH339" s="152">
        <f t="shared" si="190"/>
        <v>0</v>
      </c>
      <c r="AI339" s="152">
        <f t="shared" si="191"/>
        <v>0</v>
      </c>
      <c r="AJ339" s="152">
        <f t="shared" si="192"/>
        <v>0</v>
      </c>
      <c r="AK339" s="152">
        <f t="shared" si="193"/>
        <v>0</v>
      </c>
      <c r="AL339" s="263">
        <f t="shared" si="208"/>
        <v>0</v>
      </c>
      <c r="AM339" s="263">
        <f t="shared" si="206"/>
        <v>0</v>
      </c>
      <c r="AN339" s="263">
        <f t="shared" si="209"/>
        <v>0</v>
      </c>
      <c r="AO339" s="251">
        <f t="shared" si="207"/>
        <v>0</v>
      </c>
      <c r="AP339" s="153">
        <f t="shared" si="195"/>
        <v>0</v>
      </c>
      <c r="AQ339" s="153" t="str">
        <f t="shared" si="196"/>
        <v>0</v>
      </c>
      <c r="AR339" s="153" t="str">
        <f t="shared" si="203"/>
        <v>0</v>
      </c>
      <c r="AS339" s="153" t="str">
        <f t="shared" si="204"/>
        <v>0</v>
      </c>
      <c r="AT339" s="247">
        <f t="shared" si="197"/>
        <v>1</v>
      </c>
      <c r="AU339" s="247" t="str">
        <f t="shared" si="198"/>
        <v>Faible</v>
      </c>
      <c r="AV339" s="346" t="str">
        <f t="shared" si="199"/>
        <v>NON</v>
      </c>
      <c r="AW339" s="234" t="str">
        <f>IF(CB339&lt;100,"RISQUE MINIME","RISQUE NON FAIBLE")</f>
        <v>RISQUE MINIME</v>
      </c>
      <c r="AX339" s="231" t="str">
        <f>IF(AO339=0,"NON","OUI")</f>
        <v>NON</v>
      </c>
      <c r="AY339" s="351"/>
      <c r="AZ339" s="352" t="s">
        <v>310</v>
      </c>
      <c r="BA339" s="237" t="str">
        <f>IF(AP339=0,"NON","OUI")</f>
        <v>NON</v>
      </c>
      <c r="BB339" s="351"/>
      <c r="BC339" s="351"/>
      <c r="BD339" s="352" t="s">
        <v>310</v>
      </c>
      <c r="BE339" s="237" t="str">
        <f>IF((AQ339+AR339)=3,"YEUX / INGESTION",IF(AQ339="2","YEUX",IF(AR339="1","INGESTION","NON")))</f>
        <v>NON</v>
      </c>
      <c r="BF339" s="351"/>
      <c r="BG339" s="354" t="s">
        <v>310</v>
      </c>
      <c r="BH339" s="154">
        <f>IF(ISNA(VLOOKUP(L339,CMRCLP,4,FALSE)),0,VLOOKUP(L339,CMRCLP,4))</f>
        <v>0</v>
      </c>
      <c r="BI339" s="154">
        <f>IF(ISNA(VLOOKUP(M339,CMRCLP,4,FALSE)),0,VLOOKUP(M339,CMRCLP,4))</f>
        <v>0</v>
      </c>
      <c r="BJ339" s="154">
        <f>IF(ISNA(VLOOKUP(N339,CMRCLP,4,FALSE)),0,VLOOKUP(N339,CMRCLP,4))</f>
        <v>0</v>
      </c>
      <c r="BK339" s="154">
        <f>IF(ISNA(VLOOKUP(O339,CMRCLP,4,FALSE)),0,VLOOKUP(O339,CMRCLP,4))</f>
        <v>0</v>
      </c>
      <c r="BL339" s="154">
        <f>IF(ISNA(VLOOKUP(L339,DANGERCLP,2,FALSE)),1,VLOOKUP(L339,DANGERCLP,2,FALSE))</f>
        <v>1</v>
      </c>
      <c r="BM339" s="154">
        <f>IF(ISNA(VLOOKUP(M339,DANGERCLP,2,FALSE)),1,VLOOKUP(M339,DANGERCLP,2,FALSE))</f>
        <v>1</v>
      </c>
      <c r="BN339" s="154">
        <f>IF(ISNA(VLOOKUP(N339,DANGERCLP,2,FALSE)),1,VLOOKUP(N339,DANGERCLP,2,FALSE))</f>
        <v>1</v>
      </c>
      <c r="BO339" s="154">
        <f>IF(ISNA(VLOOKUP(O339,DANGERCLP,2,FALSE)),1,VLOOKUP(O339,DANGERCLP,2,FALSE))</f>
        <v>1</v>
      </c>
      <c r="BP339" s="154">
        <f>IF(ISNA(VLOOKUP(P339,VLEPON,2)),1,VLOOKUP(P339,VLEPON,2))</f>
        <v>1</v>
      </c>
      <c r="BQ339" s="155">
        <f>T339/MAXA($T$8:$T$463)</f>
        <v>0</v>
      </c>
      <c r="BR339" s="156">
        <f t="shared" si="178"/>
        <v>11</v>
      </c>
      <c r="BS339" s="156">
        <f t="shared" si="179"/>
        <v>11</v>
      </c>
      <c r="BT339" s="157">
        <f t="shared" si="180"/>
        <v>1</v>
      </c>
      <c r="BU339" s="255">
        <f t="shared" si="194"/>
        <v>1</v>
      </c>
      <c r="BV339" s="252">
        <f>IF(ISNA(VLOOKUP((CONCATENATE(U339,V339)),Fréquencess,3,FALSE)),0,VLOOKUP((CONCATENATE(U339,V339)),Fréquencess,3,FALSE))</f>
        <v>1</v>
      </c>
      <c r="BW339" s="247">
        <f t="shared" si="181"/>
        <v>1</v>
      </c>
      <c r="BX339" s="247">
        <f t="shared" si="200"/>
        <v>1</v>
      </c>
      <c r="BY339" s="247">
        <f>IF(ISNA(VLOOKUP(Q339,score_volatilité,2,FALSE)),0,VLOOKUP(Q339,score_volatilité,2,FALSE))</f>
        <v>1</v>
      </c>
      <c r="BZ339" s="247">
        <f>IF(ISNA(VLOOKUP(X339,score_procédé,2,FALSE)),0,VLOOKUP(X339,score_procédé,2,FALSE))</f>
        <v>0.5</v>
      </c>
      <c r="CA339" s="247">
        <f>IF(ISNA(VLOOKUP(Y339,score_protection,2,FALSE)),0,VLOOKUP(Y339,score_protection,2,FALSE))</f>
        <v>1</v>
      </c>
      <c r="CB339" s="252">
        <f t="shared" si="201"/>
        <v>0.5</v>
      </c>
      <c r="CC339" s="154">
        <f>IF(ISNA(VLOOKUP(L339,DANGERARRETE,10,FALSE)),0,VLOOKUP(L339,DANGERARRETE,10,FALSE))</f>
        <v>0</v>
      </c>
      <c r="CD339" s="154">
        <f>IF(ISNA(VLOOKUP(M339,DANGERARRETE,10,FALSE)),0,VLOOKUP(M339,DANGERARRETE,10,FALSE))</f>
        <v>0</v>
      </c>
      <c r="CE339" s="154">
        <f>IF(ISNA(VLOOKUP(N339,DANGERARRETE,10,FALSE)),0,VLOOKUP(N339,DANGERARRETE,10,FALSE))</f>
        <v>0</v>
      </c>
      <c r="CF339" s="154">
        <f>IF(ISNA(VLOOKUP(O339,DANGERARRETE,10,FALSE)),0,VLOOKUP(O339,DANGERARRETE,10,FALSE))</f>
        <v>0</v>
      </c>
      <c r="CG339" s="154">
        <f t="shared" si="202"/>
        <v>0</v>
      </c>
      <c r="CH339" s="296" t="str">
        <f t="shared" si="205"/>
        <v>NON</v>
      </c>
    </row>
    <row r="340" spans="1:86" s="108" customFormat="1" ht="26.5" customHeight="1" x14ac:dyDescent="0.25">
      <c r="A340" s="77">
        <v>116</v>
      </c>
      <c r="B340" s="105"/>
      <c r="C340" s="105"/>
      <c r="D340" s="106"/>
      <c r="E340" s="106"/>
      <c r="F340" s="107"/>
      <c r="G340" s="114" t="s">
        <v>76</v>
      </c>
      <c r="H340" s="114" t="s">
        <v>76</v>
      </c>
      <c r="I340" s="114" t="s">
        <v>76</v>
      </c>
      <c r="J340" s="114" t="s">
        <v>76</v>
      </c>
      <c r="K340" s="114" t="s">
        <v>9</v>
      </c>
      <c r="L340" s="108" t="s">
        <v>8</v>
      </c>
      <c r="M340" s="108" t="s">
        <v>8</v>
      </c>
      <c r="N340" s="108" t="s">
        <v>8</v>
      </c>
      <c r="O340" s="108" t="s">
        <v>8</v>
      </c>
      <c r="P340" s="225" t="s">
        <v>76</v>
      </c>
      <c r="Q340" s="244" t="s">
        <v>34</v>
      </c>
      <c r="R340" s="259" t="s">
        <v>299</v>
      </c>
      <c r="S340" s="265" t="s">
        <v>300</v>
      </c>
      <c r="T340" s="217">
        <v>0</v>
      </c>
      <c r="U340" s="149" t="s">
        <v>58</v>
      </c>
      <c r="V340" s="149" t="s">
        <v>256</v>
      </c>
      <c r="W340" s="150" t="str">
        <f t="shared" si="177"/>
        <v>&lt; 30 mn</v>
      </c>
      <c r="X340" s="151" t="s">
        <v>31</v>
      </c>
      <c r="Y340" s="229" t="s">
        <v>108</v>
      </c>
      <c r="Z340" s="152">
        <f t="shared" si="182"/>
        <v>0</v>
      </c>
      <c r="AA340" s="152">
        <f t="shared" si="183"/>
        <v>0</v>
      </c>
      <c r="AB340" s="152">
        <f t="shared" si="184"/>
        <v>0</v>
      </c>
      <c r="AC340" s="152">
        <f t="shared" si="185"/>
        <v>0</v>
      </c>
      <c r="AD340" s="152">
        <f t="shared" si="186"/>
        <v>0</v>
      </c>
      <c r="AE340" s="152">
        <f t="shared" si="187"/>
        <v>0</v>
      </c>
      <c r="AF340" s="152">
        <f t="shared" si="188"/>
        <v>0</v>
      </c>
      <c r="AG340" s="152">
        <f t="shared" si="189"/>
        <v>0</v>
      </c>
      <c r="AH340" s="152">
        <f t="shared" si="190"/>
        <v>0</v>
      </c>
      <c r="AI340" s="152">
        <f t="shared" si="191"/>
        <v>0</v>
      </c>
      <c r="AJ340" s="152">
        <f t="shared" si="192"/>
        <v>0</v>
      </c>
      <c r="AK340" s="152">
        <f t="shared" si="193"/>
        <v>0</v>
      </c>
      <c r="AL340" s="263">
        <f t="shared" si="208"/>
        <v>0</v>
      </c>
      <c r="AM340" s="263">
        <f t="shared" si="206"/>
        <v>0</v>
      </c>
      <c r="AN340" s="263">
        <f t="shared" si="209"/>
        <v>0</v>
      </c>
      <c r="AO340" s="251">
        <f t="shared" si="207"/>
        <v>0</v>
      </c>
      <c r="AP340" s="153">
        <f t="shared" si="195"/>
        <v>0</v>
      </c>
      <c r="AQ340" s="153" t="str">
        <f t="shared" si="196"/>
        <v>0</v>
      </c>
      <c r="AR340" s="153" t="str">
        <f t="shared" si="203"/>
        <v>0</v>
      </c>
      <c r="AS340" s="153" t="str">
        <f t="shared" si="204"/>
        <v>0</v>
      </c>
      <c r="AT340" s="247">
        <f t="shared" si="197"/>
        <v>1</v>
      </c>
      <c r="AU340" s="247" t="str">
        <f t="shared" si="198"/>
        <v>Faible</v>
      </c>
      <c r="AV340" s="346" t="str">
        <f t="shared" si="199"/>
        <v>NON</v>
      </c>
      <c r="AW340" s="234" t="str">
        <f>IF(CB340&lt;100,"RISQUE MINIME","RISQUE NON FAIBLE")</f>
        <v>RISQUE MINIME</v>
      </c>
      <c r="AX340" s="231" t="str">
        <f>IF(AO340=0,"NON","OUI")</f>
        <v>NON</v>
      </c>
      <c r="AY340" s="351"/>
      <c r="AZ340" s="352" t="s">
        <v>310</v>
      </c>
      <c r="BA340" s="237" t="str">
        <f>IF(AP340=0,"NON","OUI")</f>
        <v>NON</v>
      </c>
      <c r="BB340" s="351"/>
      <c r="BC340" s="351"/>
      <c r="BD340" s="352" t="s">
        <v>310</v>
      </c>
      <c r="BE340" s="237" t="str">
        <f>IF((AQ340+AR340)=3,"YEUX / INGESTION",IF(AQ340="2","YEUX",IF(AR340="1","INGESTION","NON")))</f>
        <v>NON</v>
      </c>
      <c r="BF340" s="351"/>
      <c r="BG340" s="354" t="s">
        <v>310</v>
      </c>
      <c r="BH340" s="154">
        <f>IF(ISNA(VLOOKUP(L340,CMRCLP,4,FALSE)),0,VLOOKUP(L340,CMRCLP,4))</f>
        <v>0</v>
      </c>
      <c r="BI340" s="154">
        <f>IF(ISNA(VLOOKUP(M340,CMRCLP,4,FALSE)),0,VLOOKUP(M340,CMRCLP,4))</f>
        <v>0</v>
      </c>
      <c r="BJ340" s="154">
        <f>IF(ISNA(VLOOKUP(N340,CMRCLP,4,FALSE)),0,VLOOKUP(N340,CMRCLP,4))</f>
        <v>0</v>
      </c>
      <c r="BK340" s="154">
        <f>IF(ISNA(VLOOKUP(O340,CMRCLP,4,FALSE)),0,VLOOKUP(O340,CMRCLP,4))</f>
        <v>0</v>
      </c>
      <c r="BL340" s="154">
        <f>IF(ISNA(VLOOKUP(L340,DANGERCLP,2,FALSE)),1,VLOOKUP(L340,DANGERCLP,2,FALSE))</f>
        <v>1</v>
      </c>
      <c r="BM340" s="154">
        <f>IF(ISNA(VLOOKUP(M340,DANGERCLP,2,FALSE)),1,VLOOKUP(M340,DANGERCLP,2,FALSE))</f>
        <v>1</v>
      </c>
      <c r="BN340" s="154">
        <f>IF(ISNA(VLOOKUP(N340,DANGERCLP,2,FALSE)),1,VLOOKUP(N340,DANGERCLP,2,FALSE))</f>
        <v>1</v>
      </c>
      <c r="BO340" s="154">
        <f>IF(ISNA(VLOOKUP(O340,DANGERCLP,2,FALSE)),1,VLOOKUP(O340,DANGERCLP,2,FALSE))</f>
        <v>1</v>
      </c>
      <c r="BP340" s="154">
        <f>IF(ISNA(VLOOKUP(P340,VLEPON,2)),1,VLOOKUP(P340,VLEPON,2))</f>
        <v>1</v>
      </c>
      <c r="BQ340" s="155">
        <f>T340/MAXA($T$8:$T$463)</f>
        <v>0</v>
      </c>
      <c r="BR340" s="156">
        <f t="shared" si="178"/>
        <v>11</v>
      </c>
      <c r="BS340" s="156">
        <f t="shared" si="179"/>
        <v>11</v>
      </c>
      <c r="BT340" s="157">
        <f t="shared" si="180"/>
        <v>1</v>
      </c>
      <c r="BU340" s="255">
        <f t="shared" si="194"/>
        <v>1</v>
      </c>
      <c r="BV340" s="252">
        <f>IF(ISNA(VLOOKUP((CONCATENATE(U340,V340)),Fréquencess,3,FALSE)),0,VLOOKUP((CONCATENATE(U340,V340)),Fréquencess,3,FALSE))</f>
        <v>1</v>
      </c>
      <c r="BW340" s="247">
        <f t="shared" si="181"/>
        <v>1</v>
      </c>
      <c r="BX340" s="247">
        <f t="shared" si="200"/>
        <v>1</v>
      </c>
      <c r="BY340" s="247">
        <f>IF(ISNA(VLOOKUP(Q340,score_volatilité,2,FALSE)),0,VLOOKUP(Q340,score_volatilité,2,FALSE))</f>
        <v>1</v>
      </c>
      <c r="BZ340" s="247">
        <f>IF(ISNA(VLOOKUP(X340,score_procédé,2,FALSE)),0,VLOOKUP(X340,score_procédé,2,FALSE))</f>
        <v>0.5</v>
      </c>
      <c r="CA340" s="247">
        <f>IF(ISNA(VLOOKUP(Y340,score_protection,2,FALSE)),0,VLOOKUP(Y340,score_protection,2,FALSE))</f>
        <v>1</v>
      </c>
      <c r="CB340" s="252">
        <f t="shared" si="201"/>
        <v>0.5</v>
      </c>
      <c r="CC340" s="154">
        <f>IF(ISNA(VLOOKUP(L340,DANGERARRETE,10,FALSE)),0,VLOOKUP(L340,DANGERARRETE,10,FALSE))</f>
        <v>0</v>
      </c>
      <c r="CD340" s="154">
        <f>IF(ISNA(VLOOKUP(M340,DANGERARRETE,10,FALSE)),0,VLOOKUP(M340,DANGERARRETE,10,FALSE))</f>
        <v>0</v>
      </c>
      <c r="CE340" s="154">
        <f>IF(ISNA(VLOOKUP(N340,DANGERARRETE,10,FALSE)),0,VLOOKUP(N340,DANGERARRETE,10,FALSE))</f>
        <v>0</v>
      </c>
      <c r="CF340" s="154">
        <f>IF(ISNA(VLOOKUP(O340,DANGERARRETE,10,FALSE)),0,VLOOKUP(O340,DANGERARRETE,10,FALSE))</f>
        <v>0</v>
      </c>
      <c r="CG340" s="154">
        <f t="shared" si="202"/>
        <v>0</v>
      </c>
      <c r="CH340" s="296" t="str">
        <f t="shared" si="205"/>
        <v>NON</v>
      </c>
    </row>
    <row r="341" spans="1:86" s="108" customFormat="1" ht="26.5" customHeight="1" x14ac:dyDescent="0.25">
      <c r="A341" s="77">
        <v>116</v>
      </c>
      <c r="B341" s="105"/>
      <c r="C341" s="105"/>
      <c r="D341" s="106"/>
      <c r="E341" s="106"/>
      <c r="F341" s="107"/>
      <c r="G341" s="114" t="s">
        <v>76</v>
      </c>
      <c r="H341" s="114" t="s">
        <v>76</v>
      </c>
      <c r="I341" s="114" t="s">
        <v>76</v>
      </c>
      <c r="J341" s="114" t="s">
        <v>76</v>
      </c>
      <c r="K341" s="114" t="s">
        <v>9</v>
      </c>
      <c r="L341" s="108" t="s">
        <v>8</v>
      </c>
      <c r="M341" s="108" t="s">
        <v>8</v>
      </c>
      <c r="N341" s="108" t="s">
        <v>8</v>
      </c>
      <c r="O341" s="108" t="s">
        <v>8</v>
      </c>
      <c r="P341" s="225" t="s">
        <v>76</v>
      </c>
      <c r="Q341" s="244" t="s">
        <v>34</v>
      </c>
      <c r="R341" s="259" t="s">
        <v>299</v>
      </c>
      <c r="S341" s="265" t="s">
        <v>300</v>
      </c>
      <c r="T341" s="217">
        <v>0</v>
      </c>
      <c r="U341" s="149" t="s">
        <v>58</v>
      </c>
      <c r="V341" s="149" t="s">
        <v>256</v>
      </c>
      <c r="W341" s="150" t="str">
        <f t="shared" si="177"/>
        <v>&lt; 30 mn</v>
      </c>
      <c r="X341" s="151" t="s">
        <v>31</v>
      </c>
      <c r="Y341" s="229" t="s">
        <v>108</v>
      </c>
      <c r="Z341" s="152">
        <f t="shared" si="182"/>
        <v>0</v>
      </c>
      <c r="AA341" s="152">
        <f t="shared" si="183"/>
        <v>0</v>
      </c>
      <c r="AB341" s="152">
        <f t="shared" si="184"/>
        <v>0</v>
      </c>
      <c r="AC341" s="152">
        <f t="shared" si="185"/>
        <v>0</v>
      </c>
      <c r="AD341" s="152">
        <f t="shared" si="186"/>
        <v>0</v>
      </c>
      <c r="AE341" s="152">
        <f t="shared" si="187"/>
        <v>0</v>
      </c>
      <c r="AF341" s="152">
        <f t="shared" si="188"/>
        <v>0</v>
      </c>
      <c r="AG341" s="152">
        <f t="shared" si="189"/>
        <v>0</v>
      </c>
      <c r="AH341" s="152">
        <f t="shared" si="190"/>
        <v>0</v>
      </c>
      <c r="AI341" s="152">
        <f t="shared" si="191"/>
        <v>0</v>
      </c>
      <c r="AJ341" s="152">
        <f t="shared" si="192"/>
        <v>0</v>
      </c>
      <c r="AK341" s="152">
        <f t="shared" si="193"/>
        <v>0</v>
      </c>
      <c r="AL341" s="263">
        <f t="shared" si="208"/>
        <v>0</v>
      </c>
      <c r="AM341" s="263">
        <f t="shared" si="206"/>
        <v>0</v>
      </c>
      <c r="AN341" s="263">
        <f t="shared" si="209"/>
        <v>0</v>
      </c>
      <c r="AO341" s="251">
        <f t="shared" si="207"/>
        <v>0</v>
      </c>
      <c r="AP341" s="153">
        <f t="shared" si="195"/>
        <v>0</v>
      </c>
      <c r="AQ341" s="153" t="str">
        <f t="shared" si="196"/>
        <v>0</v>
      </c>
      <c r="AR341" s="153" t="str">
        <f t="shared" si="203"/>
        <v>0</v>
      </c>
      <c r="AS341" s="153" t="str">
        <f t="shared" si="204"/>
        <v>0</v>
      </c>
      <c r="AT341" s="247">
        <f t="shared" si="197"/>
        <v>1</v>
      </c>
      <c r="AU341" s="247" t="str">
        <f t="shared" si="198"/>
        <v>Faible</v>
      </c>
      <c r="AV341" s="346" t="str">
        <f t="shared" si="199"/>
        <v>NON</v>
      </c>
      <c r="AW341" s="234" t="str">
        <f>IF(CB341&lt;100,"RISQUE MINIME","RISQUE NON FAIBLE")</f>
        <v>RISQUE MINIME</v>
      </c>
      <c r="AX341" s="231" t="str">
        <f>IF(AO341=0,"NON","OUI")</f>
        <v>NON</v>
      </c>
      <c r="AY341" s="351"/>
      <c r="AZ341" s="352" t="s">
        <v>310</v>
      </c>
      <c r="BA341" s="237" t="str">
        <f>IF(AP341=0,"NON","OUI")</f>
        <v>NON</v>
      </c>
      <c r="BB341" s="351"/>
      <c r="BC341" s="351"/>
      <c r="BD341" s="352" t="s">
        <v>310</v>
      </c>
      <c r="BE341" s="237" t="str">
        <f>IF((AQ341+AR341)=3,"YEUX / INGESTION",IF(AQ341="2","YEUX",IF(AR341="1","INGESTION","NON")))</f>
        <v>NON</v>
      </c>
      <c r="BF341" s="351"/>
      <c r="BG341" s="354" t="s">
        <v>310</v>
      </c>
      <c r="BH341" s="154">
        <f>IF(ISNA(VLOOKUP(L341,CMRCLP,4,FALSE)),0,VLOOKUP(L341,CMRCLP,4))</f>
        <v>0</v>
      </c>
      <c r="BI341" s="154">
        <f>IF(ISNA(VLOOKUP(M341,CMRCLP,4,FALSE)),0,VLOOKUP(M341,CMRCLP,4))</f>
        <v>0</v>
      </c>
      <c r="BJ341" s="154">
        <f>IF(ISNA(VLOOKUP(N341,CMRCLP,4,FALSE)),0,VLOOKUP(N341,CMRCLP,4))</f>
        <v>0</v>
      </c>
      <c r="BK341" s="154">
        <f>IF(ISNA(VLOOKUP(O341,CMRCLP,4,FALSE)),0,VLOOKUP(O341,CMRCLP,4))</f>
        <v>0</v>
      </c>
      <c r="BL341" s="154">
        <f>IF(ISNA(VLOOKUP(L341,DANGERCLP,2,FALSE)),1,VLOOKUP(L341,DANGERCLP,2,FALSE))</f>
        <v>1</v>
      </c>
      <c r="BM341" s="154">
        <f>IF(ISNA(VLOOKUP(M341,DANGERCLP,2,FALSE)),1,VLOOKUP(M341,DANGERCLP,2,FALSE))</f>
        <v>1</v>
      </c>
      <c r="BN341" s="154">
        <f>IF(ISNA(VLOOKUP(N341,DANGERCLP,2,FALSE)),1,VLOOKUP(N341,DANGERCLP,2,FALSE))</f>
        <v>1</v>
      </c>
      <c r="BO341" s="154">
        <f>IF(ISNA(VLOOKUP(O341,DANGERCLP,2,FALSE)),1,VLOOKUP(O341,DANGERCLP,2,FALSE))</f>
        <v>1</v>
      </c>
      <c r="BP341" s="154">
        <f>IF(ISNA(VLOOKUP(P341,VLEPON,2)),1,VLOOKUP(P341,VLEPON,2))</f>
        <v>1</v>
      </c>
      <c r="BQ341" s="155">
        <f>T341/MAXA($T$8:$T$463)</f>
        <v>0</v>
      </c>
      <c r="BR341" s="156">
        <f t="shared" si="178"/>
        <v>11</v>
      </c>
      <c r="BS341" s="156">
        <f t="shared" si="179"/>
        <v>11</v>
      </c>
      <c r="BT341" s="157">
        <f t="shared" si="180"/>
        <v>1</v>
      </c>
      <c r="BU341" s="255">
        <f t="shared" si="194"/>
        <v>1</v>
      </c>
      <c r="BV341" s="252">
        <f>IF(ISNA(VLOOKUP((CONCATENATE(U341,V341)),Fréquencess,3,FALSE)),0,VLOOKUP((CONCATENATE(U341,V341)),Fréquencess,3,FALSE))</f>
        <v>1</v>
      </c>
      <c r="BW341" s="247">
        <f t="shared" si="181"/>
        <v>1</v>
      </c>
      <c r="BX341" s="247">
        <f t="shared" si="200"/>
        <v>1</v>
      </c>
      <c r="BY341" s="247">
        <f>IF(ISNA(VLOOKUP(Q341,score_volatilité,2,FALSE)),0,VLOOKUP(Q341,score_volatilité,2,FALSE))</f>
        <v>1</v>
      </c>
      <c r="BZ341" s="247">
        <f>IF(ISNA(VLOOKUP(X341,score_procédé,2,FALSE)),0,VLOOKUP(X341,score_procédé,2,FALSE))</f>
        <v>0.5</v>
      </c>
      <c r="CA341" s="247">
        <f>IF(ISNA(VLOOKUP(Y341,score_protection,2,FALSE)),0,VLOOKUP(Y341,score_protection,2,FALSE))</f>
        <v>1</v>
      </c>
      <c r="CB341" s="252">
        <f t="shared" si="201"/>
        <v>0.5</v>
      </c>
      <c r="CC341" s="154">
        <f>IF(ISNA(VLOOKUP(L341,DANGERARRETE,10,FALSE)),0,VLOOKUP(L341,DANGERARRETE,10,FALSE))</f>
        <v>0</v>
      </c>
      <c r="CD341" s="154">
        <f>IF(ISNA(VLOOKUP(M341,DANGERARRETE,10,FALSE)),0,VLOOKUP(M341,DANGERARRETE,10,FALSE))</f>
        <v>0</v>
      </c>
      <c r="CE341" s="154">
        <f>IF(ISNA(VLOOKUP(N341,DANGERARRETE,10,FALSE)),0,VLOOKUP(N341,DANGERARRETE,10,FALSE))</f>
        <v>0</v>
      </c>
      <c r="CF341" s="154">
        <f>IF(ISNA(VLOOKUP(O341,DANGERARRETE,10,FALSE)),0,VLOOKUP(O341,DANGERARRETE,10,FALSE))</f>
        <v>0</v>
      </c>
      <c r="CG341" s="154">
        <f t="shared" si="202"/>
        <v>0</v>
      </c>
      <c r="CH341" s="296" t="str">
        <f t="shared" si="205"/>
        <v>NON</v>
      </c>
    </row>
    <row r="342" spans="1:86" s="108" customFormat="1" ht="26.5" customHeight="1" x14ac:dyDescent="0.25">
      <c r="A342" s="77">
        <v>116</v>
      </c>
      <c r="B342" s="105"/>
      <c r="C342" s="105"/>
      <c r="D342" s="106"/>
      <c r="E342" s="106"/>
      <c r="F342" s="107"/>
      <c r="G342" s="114" t="s">
        <v>76</v>
      </c>
      <c r="H342" s="114" t="s">
        <v>76</v>
      </c>
      <c r="I342" s="114" t="s">
        <v>76</v>
      </c>
      <c r="J342" s="114" t="s">
        <v>76</v>
      </c>
      <c r="K342" s="114" t="s">
        <v>9</v>
      </c>
      <c r="L342" s="108" t="s">
        <v>8</v>
      </c>
      <c r="M342" s="108" t="s">
        <v>8</v>
      </c>
      <c r="N342" s="108" t="s">
        <v>8</v>
      </c>
      <c r="O342" s="108" t="s">
        <v>8</v>
      </c>
      <c r="P342" s="225" t="s">
        <v>76</v>
      </c>
      <c r="Q342" s="244" t="s">
        <v>34</v>
      </c>
      <c r="R342" s="259" t="s">
        <v>299</v>
      </c>
      <c r="S342" s="265" t="s">
        <v>300</v>
      </c>
      <c r="T342" s="217">
        <v>0</v>
      </c>
      <c r="U342" s="149" t="s">
        <v>58</v>
      </c>
      <c r="V342" s="149" t="s">
        <v>256</v>
      </c>
      <c r="W342" s="150" t="str">
        <f t="shared" si="177"/>
        <v>&lt; 30 mn</v>
      </c>
      <c r="X342" s="151" t="s">
        <v>31</v>
      </c>
      <c r="Y342" s="229" t="s">
        <v>108</v>
      </c>
      <c r="Z342" s="152">
        <f t="shared" si="182"/>
        <v>0</v>
      </c>
      <c r="AA342" s="152">
        <f t="shared" si="183"/>
        <v>0</v>
      </c>
      <c r="AB342" s="152">
        <f t="shared" si="184"/>
        <v>0</v>
      </c>
      <c r="AC342" s="152">
        <f t="shared" si="185"/>
        <v>0</v>
      </c>
      <c r="AD342" s="152">
        <f t="shared" si="186"/>
        <v>0</v>
      </c>
      <c r="AE342" s="152">
        <f t="shared" si="187"/>
        <v>0</v>
      </c>
      <c r="AF342" s="152">
        <f t="shared" si="188"/>
        <v>0</v>
      </c>
      <c r="AG342" s="152">
        <f t="shared" si="189"/>
        <v>0</v>
      </c>
      <c r="AH342" s="152">
        <f t="shared" si="190"/>
        <v>0</v>
      </c>
      <c r="AI342" s="152">
        <f t="shared" si="191"/>
        <v>0</v>
      </c>
      <c r="AJ342" s="152">
        <f t="shared" si="192"/>
        <v>0</v>
      </c>
      <c r="AK342" s="152">
        <f t="shared" si="193"/>
        <v>0</v>
      </c>
      <c r="AL342" s="263">
        <f t="shared" si="208"/>
        <v>0</v>
      </c>
      <c r="AM342" s="263">
        <f t="shared" si="206"/>
        <v>0</v>
      </c>
      <c r="AN342" s="263">
        <f t="shared" si="209"/>
        <v>0</v>
      </c>
      <c r="AO342" s="251">
        <f t="shared" si="207"/>
        <v>0</v>
      </c>
      <c r="AP342" s="153">
        <f t="shared" si="195"/>
        <v>0</v>
      </c>
      <c r="AQ342" s="153" t="str">
        <f t="shared" si="196"/>
        <v>0</v>
      </c>
      <c r="AR342" s="153" t="str">
        <f t="shared" si="203"/>
        <v>0</v>
      </c>
      <c r="AS342" s="153" t="str">
        <f t="shared" si="204"/>
        <v>0</v>
      </c>
      <c r="AT342" s="247">
        <f t="shared" si="197"/>
        <v>1</v>
      </c>
      <c r="AU342" s="247" t="str">
        <f t="shared" si="198"/>
        <v>Faible</v>
      </c>
      <c r="AV342" s="346" t="str">
        <f t="shared" si="199"/>
        <v>NON</v>
      </c>
      <c r="AW342" s="234" t="str">
        <f>IF(CB342&lt;100,"RISQUE MINIME","RISQUE NON FAIBLE")</f>
        <v>RISQUE MINIME</v>
      </c>
      <c r="AX342" s="231" t="str">
        <f>IF(AO342=0,"NON","OUI")</f>
        <v>NON</v>
      </c>
      <c r="AY342" s="351"/>
      <c r="AZ342" s="352" t="s">
        <v>310</v>
      </c>
      <c r="BA342" s="237" t="str">
        <f>IF(AP342=0,"NON","OUI")</f>
        <v>NON</v>
      </c>
      <c r="BB342" s="351"/>
      <c r="BC342" s="351"/>
      <c r="BD342" s="352" t="s">
        <v>310</v>
      </c>
      <c r="BE342" s="237" t="str">
        <f>IF((AQ342+AR342)=3,"YEUX / INGESTION",IF(AQ342="2","YEUX",IF(AR342="1","INGESTION","NON")))</f>
        <v>NON</v>
      </c>
      <c r="BF342" s="351"/>
      <c r="BG342" s="354" t="s">
        <v>310</v>
      </c>
      <c r="BH342" s="154">
        <f>IF(ISNA(VLOOKUP(L342,CMRCLP,4,FALSE)),0,VLOOKUP(L342,CMRCLP,4))</f>
        <v>0</v>
      </c>
      <c r="BI342" s="154">
        <f>IF(ISNA(VLOOKUP(M342,CMRCLP,4,FALSE)),0,VLOOKUP(M342,CMRCLP,4))</f>
        <v>0</v>
      </c>
      <c r="BJ342" s="154">
        <f>IF(ISNA(VLOOKUP(N342,CMRCLP,4,FALSE)),0,VLOOKUP(N342,CMRCLP,4))</f>
        <v>0</v>
      </c>
      <c r="BK342" s="154">
        <f>IF(ISNA(VLOOKUP(O342,CMRCLP,4,FALSE)),0,VLOOKUP(O342,CMRCLP,4))</f>
        <v>0</v>
      </c>
      <c r="BL342" s="154">
        <f>IF(ISNA(VLOOKUP(L342,DANGERCLP,2,FALSE)),1,VLOOKUP(L342,DANGERCLP,2,FALSE))</f>
        <v>1</v>
      </c>
      <c r="BM342" s="154">
        <f>IF(ISNA(VLOOKUP(M342,DANGERCLP,2,FALSE)),1,VLOOKUP(M342,DANGERCLP,2,FALSE))</f>
        <v>1</v>
      </c>
      <c r="BN342" s="154">
        <f>IF(ISNA(VLOOKUP(N342,DANGERCLP,2,FALSE)),1,VLOOKUP(N342,DANGERCLP,2,FALSE))</f>
        <v>1</v>
      </c>
      <c r="BO342" s="154">
        <f>IF(ISNA(VLOOKUP(O342,DANGERCLP,2,FALSE)),1,VLOOKUP(O342,DANGERCLP,2,FALSE))</f>
        <v>1</v>
      </c>
      <c r="BP342" s="154">
        <f>IF(ISNA(VLOOKUP(P342,VLEPON,2)),1,VLOOKUP(P342,VLEPON,2))</f>
        <v>1</v>
      </c>
      <c r="BQ342" s="155">
        <f>T342/MAXA($T$8:$T$463)</f>
        <v>0</v>
      </c>
      <c r="BR342" s="156">
        <f t="shared" si="178"/>
        <v>11</v>
      </c>
      <c r="BS342" s="156">
        <f t="shared" si="179"/>
        <v>11</v>
      </c>
      <c r="BT342" s="157">
        <f t="shared" si="180"/>
        <v>1</v>
      </c>
      <c r="BU342" s="255">
        <f t="shared" si="194"/>
        <v>1</v>
      </c>
      <c r="BV342" s="252">
        <f>IF(ISNA(VLOOKUP((CONCATENATE(U342,V342)),Fréquencess,3,FALSE)),0,VLOOKUP((CONCATENATE(U342,V342)),Fréquencess,3,FALSE))</f>
        <v>1</v>
      </c>
      <c r="BW342" s="247">
        <f t="shared" si="181"/>
        <v>1</v>
      </c>
      <c r="BX342" s="247">
        <f t="shared" si="200"/>
        <v>1</v>
      </c>
      <c r="BY342" s="247">
        <f>IF(ISNA(VLOOKUP(Q342,score_volatilité,2,FALSE)),0,VLOOKUP(Q342,score_volatilité,2,FALSE))</f>
        <v>1</v>
      </c>
      <c r="BZ342" s="247">
        <f>IF(ISNA(VLOOKUP(X342,score_procédé,2,FALSE)),0,VLOOKUP(X342,score_procédé,2,FALSE))</f>
        <v>0.5</v>
      </c>
      <c r="CA342" s="247">
        <f>IF(ISNA(VLOOKUP(Y342,score_protection,2,FALSE)),0,VLOOKUP(Y342,score_protection,2,FALSE))</f>
        <v>1</v>
      </c>
      <c r="CB342" s="252">
        <f t="shared" si="201"/>
        <v>0.5</v>
      </c>
      <c r="CC342" s="154">
        <f>IF(ISNA(VLOOKUP(L342,DANGERARRETE,10,FALSE)),0,VLOOKUP(L342,DANGERARRETE,10,FALSE))</f>
        <v>0</v>
      </c>
      <c r="CD342" s="154">
        <f>IF(ISNA(VLOOKUP(M342,DANGERARRETE,10,FALSE)),0,VLOOKUP(M342,DANGERARRETE,10,FALSE))</f>
        <v>0</v>
      </c>
      <c r="CE342" s="154">
        <f>IF(ISNA(VLOOKUP(N342,DANGERARRETE,10,FALSE)),0,VLOOKUP(N342,DANGERARRETE,10,FALSE))</f>
        <v>0</v>
      </c>
      <c r="CF342" s="154">
        <f>IF(ISNA(VLOOKUP(O342,DANGERARRETE,10,FALSE)),0,VLOOKUP(O342,DANGERARRETE,10,FALSE))</f>
        <v>0</v>
      </c>
      <c r="CG342" s="154">
        <f t="shared" si="202"/>
        <v>0</v>
      </c>
      <c r="CH342" s="296" t="str">
        <f t="shared" si="205"/>
        <v>NON</v>
      </c>
    </row>
    <row r="343" spans="1:86" s="108" customFormat="1" ht="26.5" customHeight="1" x14ac:dyDescent="0.25">
      <c r="A343" s="77">
        <v>116</v>
      </c>
      <c r="B343" s="105"/>
      <c r="C343" s="105"/>
      <c r="D343" s="106"/>
      <c r="E343" s="106"/>
      <c r="F343" s="107"/>
      <c r="G343" s="114" t="s">
        <v>76</v>
      </c>
      <c r="H343" s="114" t="s">
        <v>76</v>
      </c>
      <c r="I343" s="114" t="s">
        <v>76</v>
      </c>
      <c r="J343" s="114" t="s">
        <v>76</v>
      </c>
      <c r="K343" s="114" t="s">
        <v>9</v>
      </c>
      <c r="L343" s="108" t="s">
        <v>8</v>
      </c>
      <c r="M343" s="108" t="s">
        <v>8</v>
      </c>
      <c r="N343" s="108" t="s">
        <v>8</v>
      </c>
      <c r="O343" s="108" t="s">
        <v>8</v>
      </c>
      <c r="P343" s="225" t="s">
        <v>76</v>
      </c>
      <c r="Q343" s="244" t="s">
        <v>34</v>
      </c>
      <c r="R343" s="259" t="s">
        <v>299</v>
      </c>
      <c r="S343" s="265" t="s">
        <v>300</v>
      </c>
      <c r="T343" s="217">
        <v>0</v>
      </c>
      <c r="U343" s="149" t="s">
        <v>58</v>
      </c>
      <c r="V343" s="149" t="s">
        <v>256</v>
      </c>
      <c r="W343" s="150" t="str">
        <f t="shared" si="177"/>
        <v>&lt; 30 mn</v>
      </c>
      <c r="X343" s="151" t="s">
        <v>31</v>
      </c>
      <c r="Y343" s="229" t="s">
        <v>108</v>
      </c>
      <c r="Z343" s="152">
        <f t="shared" si="182"/>
        <v>0</v>
      </c>
      <c r="AA343" s="152">
        <f t="shared" si="183"/>
        <v>0</v>
      </c>
      <c r="AB343" s="152">
        <f t="shared" si="184"/>
        <v>0</v>
      </c>
      <c r="AC343" s="152">
        <f t="shared" si="185"/>
        <v>0</v>
      </c>
      <c r="AD343" s="152">
        <f t="shared" si="186"/>
        <v>0</v>
      </c>
      <c r="AE343" s="152">
        <f t="shared" si="187"/>
        <v>0</v>
      </c>
      <c r="AF343" s="152">
        <f t="shared" si="188"/>
        <v>0</v>
      </c>
      <c r="AG343" s="152">
        <f t="shared" si="189"/>
        <v>0</v>
      </c>
      <c r="AH343" s="152">
        <f t="shared" si="190"/>
        <v>0</v>
      </c>
      <c r="AI343" s="152">
        <f t="shared" si="191"/>
        <v>0</v>
      </c>
      <c r="AJ343" s="152">
        <f t="shared" si="192"/>
        <v>0</v>
      </c>
      <c r="AK343" s="152">
        <f t="shared" si="193"/>
        <v>0</v>
      </c>
      <c r="AL343" s="263">
        <f t="shared" si="208"/>
        <v>0</v>
      </c>
      <c r="AM343" s="263">
        <f t="shared" si="206"/>
        <v>0</v>
      </c>
      <c r="AN343" s="263">
        <f t="shared" si="209"/>
        <v>0</v>
      </c>
      <c r="AO343" s="251">
        <f t="shared" si="207"/>
        <v>0</v>
      </c>
      <c r="AP343" s="153">
        <f t="shared" si="195"/>
        <v>0</v>
      </c>
      <c r="AQ343" s="153" t="str">
        <f t="shared" si="196"/>
        <v>0</v>
      </c>
      <c r="AR343" s="153" t="str">
        <f t="shared" si="203"/>
        <v>0</v>
      </c>
      <c r="AS343" s="153" t="str">
        <f t="shared" si="204"/>
        <v>0</v>
      </c>
      <c r="AT343" s="247">
        <f t="shared" si="197"/>
        <v>1</v>
      </c>
      <c r="AU343" s="247" t="str">
        <f t="shared" si="198"/>
        <v>Faible</v>
      </c>
      <c r="AV343" s="346" t="str">
        <f t="shared" si="199"/>
        <v>NON</v>
      </c>
      <c r="AW343" s="234" t="str">
        <f>IF(CB343&lt;100,"RISQUE MINIME","RISQUE NON FAIBLE")</f>
        <v>RISQUE MINIME</v>
      </c>
      <c r="AX343" s="231" t="str">
        <f>IF(AO343=0,"NON","OUI")</f>
        <v>NON</v>
      </c>
      <c r="AY343" s="351"/>
      <c r="AZ343" s="352" t="s">
        <v>310</v>
      </c>
      <c r="BA343" s="237" t="str">
        <f>IF(AP343=0,"NON","OUI")</f>
        <v>NON</v>
      </c>
      <c r="BB343" s="351"/>
      <c r="BC343" s="351"/>
      <c r="BD343" s="352" t="s">
        <v>310</v>
      </c>
      <c r="BE343" s="237" t="str">
        <f>IF((AQ343+AR343)=3,"YEUX / INGESTION",IF(AQ343="2","YEUX",IF(AR343="1","INGESTION","NON")))</f>
        <v>NON</v>
      </c>
      <c r="BF343" s="351"/>
      <c r="BG343" s="354" t="s">
        <v>310</v>
      </c>
      <c r="BH343" s="154">
        <f>IF(ISNA(VLOOKUP(L343,CMRCLP,4,FALSE)),0,VLOOKUP(L343,CMRCLP,4))</f>
        <v>0</v>
      </c>
      <c r="BI343" s="154">
        <f>IF(ISNA(VLOOKUP(M343,CMRCLP,4,FALSE)),0,VLOOKUP(M343,CMRCLP,4))</f>
        <v>0</v>
      </c>
      <c r="BJ343" s="154">
        <f>IF(ISNA(VLOOKUP(N343,CMRCLP,4,FALSE)),0,VLOOKUP(N343,CMRCLP,4))</f>
        <v>0</v>
      </c>
      <c r="BK343" s="154">
        <f>IF(ISNA(VLOOKUP(O343,CMRCLP,4,FALSE)),0,VLOOKUP(O343,CMRCLP,4))</f>
        <v>0</v>
      </c>
      <c r="BL343" s="154">
        <f>IF(ISNA(VLOOKUP(L343,DANGERCLP,2,FALSE)),1,VLOOKUP(L343,DANGERCLP,2,FALSE))</f>
        <v>1</v>
      </c>
      <c r="BM343" s="154">
        <f>IF(ISNA(VLOOKUP(M343,DANGERCLP,2,FALSE)),1,VLOOKUP(M343,DANGERCLP,2,FALSE))</f>
        <v>1</v>
      </c>
      <c r="BN343" s="154">
        <f>IF(ISNA(VLOOKUP(N343,DANGERCLP,2,FALSE)),1,VLOOKUP(N343,DANGERCLP,2,FALSE))</f>
        <v>1</v>
      </c>
      <c r="BO343" s="154">
        <f>IF(ISNA(VLOOKUP(O343,DANGERCLP,2,FALSE)),1,VLOOKUP(O343,DANGERCLP,2,FALSE))</f>
        <v>1</v>
      </c>
      <c r="BP343" s="154">
        <f>IF(ISNA(VLOOKUP(P343,VLEPON,2)),1,VLOOKUP(P343,VLEPON,2))</f>
        <v>1</v>
      </c>
      <c r="BQ343" s="155">
        <f>T343/MAXA($T$8:$T$463)</f>
        <v>0</v>
      </c>
      <c r="BR343" s="156">
        <f t="shared" si="178"/>
        <v>11</v>
      </c>
      <c r="BS343" s="156">
        <f t="shared" si="179"/>
        <v>11</v>
      </c>
      <c r="BT343" s="157">
        <f t="shared" si="180"/>
        <v>1</v>
      </c>
      <c r="BU343" s="255">
        <f t="shared" si="194"/>
        <v>1</v>
      </c>
      <c r="BV343" s="252">
        <f>IF(ISNA(VLOOKUP((CONCATENATE(U343,V343)),Fréquencess,3,FALSE)),0,VLOOKUP((CONCATENATE(U343,V343)),Fréquencess,3,FALSE))</f>
        <v>1</v>
      </c>
      <c r="BW343" s="247">
        <f t="shared" si="181"/>
        <v>1</v>
      </c>
      <c r="BX343" s="247">
        <f t="shared" si="200"/>
        <v>1</v>
      </c>
      <c r="BY343" s="247">
        <f>IF(ISNA(VLOOKUP(Q343,score_volatilité,2,FALSE)),0,VLOOKUP(Q343,score_volatilité,2,FALSE))</f>
        <v>1</v>
      </c>
      <c r="BZ343" s="247">
        <f>IF(ISNA(VLOOKUP(X343,score_procédé,2,FALSE)),0,VLOOKUP(X343,score_procédé,2,FALSE))</f>
        <v>0.5</v>
      </c>
      <c r="CA343" s="247">
        <f>IF(ISNA(VLOOKUP(Y343,score_protection,2,FALSE)),0,VLOOKUP(Y343,score_protection,2,FALSE))</f>
        <v>1</v>
      </c>
      <c r="CB343" s="252">
        <f t="shared" si="201"/>
        <v>0.5</v>
      </c>
      <c r="CC343" s="154">
        <f>IF(ISNA(VLOOKUP(L343,DANGERARRETE,10,FALSE)),0,VLOOKUP(L343,DANGERARRETE,10,FALSE))</f>
        <v>0</v>
      </c>
      <c r="CD343" s="154">
        <f>IF(ISNA(VLOOKUP(M343,DANGERARRETE,10,FALSE)),0,VLOOKUP(M343,DANGERARRETE,10,FALSE))</f>
        <v>0</v>
      </c>
      <c r="CE343" s="154">
        <f>IF(ISNA(VLOOKUP(N343,DANGERARRETE,10,FALSE)),0,VLOOKUP(N343,DANGERARRETE,10,FALSE))</f>
        <v>0</v>
      </c>
      <c r="CF343" s="154">
        <f>IF(ISNA(VLOOKUP(O343,DANGERARRETE,10,FALSE)),0,VLOOKUP(O343,DANGERARRETE,10,FALSE))</f>
        <v>0</v>
      </c>
      <c r="CG343" s="154">
        <f t="shared" si="202"/>
        <v>0</v>
      </c>
      <c r="CH343" s="296" t="str">
        <f t="shared" si="205"/>
        <v>NON</v>
      </c>
    </row>
    <row r="344" spans="1:86" s="108" customFormat="1" ht="26.5" customHeight="1" x14ac:dyDescent="0.25">
      <c r="A344" s="77">
        <v>116</v>
      </c>
      <c r="B344" s="105"/>
      <c r="C344" s="105"/>
      <c r="D344" s="106"/>
      <c r="E344" s="106"/>
      <c r="F344" s="107"/>
      <c r="G344" s="114" t="s">
        <v>76</v>
      </c>
      <c r="H344" s="114" t="s">
        <v>76</v>
      </c>
      <c r="I344" s="114" t="s">
        <v>76</v>
      </c>
      <c r="J344" s="114" t="s">
        <v>76</v>
      </c>
      <c r="K344" s="114" t="s">
        <v>9</v>
      </c>
      <c r="L344" s="108" t="s">
        <v>8</v>
      </c>
      <c r="M344" s="108" t="s">
        <v>8</v>
      </c>
      <c r="N344" s="108" t="s">
        <v>8</v>
      </c>
      <c r="O344" s="108" t="s">
        <v>8</v>
      </c>
      <c r="P344" s="225" t="s">
        <v>76</v>
      </c>
      <c r="Q344" s="244" t="s">
        <v>34</v>
      </c>
      <c r="R344" s="259" t="s">
        <v>299</v>
      </c>
      <c r="S344" s="265" t="s">
        <v>300</v>
      </c>
      <c r="T344" s="217">
        <v>0</v>
      </c>
      <c r="U344" s="149" t="s">
        <v>58</v>
      </c>
      <c r="V344" s="149" t="s">
        <v>256</v>
      </c>
      <c r="W344" s="150" t="str">
        <f t="shared" si="177"/>
        <v>&lt; 30 mn</v>
      </c>
      <c r="X344" s="151" t="s">
        <v>31</v>
      </c>
      <c r="Y344" s="229" t="s">
        <v>108</v>
      </c>
      <c r="Z344" s="152">
        <f t="shared" si="182"/>
        <v>0</v>
      </c>
      <c r="AA344" s="152">
        <f t="shared" si="183"/>
        <v>0</v>
      </c>
      <c r="AB344" s="152">
        <f t="shared" si="184"/>
        <v>0</v>
      </c>
      <c r="AC344" s="152">
        <f t="shared" si="185"/>
        <v>0</v>
      </c>
      <c r="AD344" s="152">
        <f t="shared" si="186"/>
        <v>0</v>
      </c>
      <c r="AE344" s="152">
        <f t="shared" si="187"/>
        <v>0</v>
      </c>
      <c r="AF344" s="152">
        <f t="shared" si="188"/>
        <v>0</v>
      </c>
      <c r="AG344" s="152">
        <f t="shared" si="189"/>
        <v>0</v>
      </c>
      <c r="AH344" s="152">
        <f t="shared" si="190"/>
        <v>0</v>
      </c>
      <c r="AI344" s="152">
        <f t="shared" si="191"/>
        <v>0</v>
      </c>
      <c r="AJ344" s="152">
        <f t="shared" si="192"/>
        <v>0</v>
      </c>
      <c r="AK344" s="152">
        <f t="shared" si="193"/>
        <v>0</v>
      </c>
      <c r="AL344" s="263">
        <f t="shared" si="208"/>
        <v>0</v>
      </c>
      <c r="AM344" s="263">
        <f t="shared" si="206"/>
        <v>0</v>
      </c>
      <c r="AN344" s="263">
        <f t="shared" si="209"/>
        <v>0</v>
      </c>
      <c r="AO344" s="251">
        <f t="shared" si="207"/>
        <v>0</v>
      </c>
      <c r="AP344" s="153">
        <f t="shared" si="195"/>
        <v>0</v>
      </c>
      <c r="AQ344" s="153" t="str">
        <f t="shared" si="196"/>
        <v>0</v>
      </c>
      <c r="AR344" s="153" t="str">
        <f t="shared" si="203"/>
        <v>0</v>
      </c>
      <c r="AS344" s="153" t="str">
        <f t="shared" si="204"/>
        <v>0</v>
      </c>
      <c r="AT344" s="247">
        <f t="shared" si="197"/>
        <v>1</v>
      </c>
      <c r="AU344" s="247" t="str">
        <f t="shared" si="198"/>
        <v>Faible</v>
      </c>
      <c r="AV344" s="346" t="str">
        <f t="shared" si="199"/>
        <v>NON</v>
      </c>
      <c r="AW344" s="234" t="str">
        <f>IF(CB344&lt;100,"RISQUE MINIME","RISQUE NON FAIBLE")</f>
        <v>RISQUE MINIME</v>
      </c>
      <c r="AX344" s="231" t="str">
        <f>IF(AO344=0,"NON","OUI")</f>
        <v>NON</v>
      </c>
      <c r="AY344" s="351"/>
      <c r="AZ344" s="352" t="s">
        <v>310</v>
      </c>
      <c r="BA344" s="237" t="str">
        <f>IF(AP344=0,"NON","OUI")</f>
        <v>NON</v>
      </c>
      <c r="BB344" s="351"/>
      <c r="BC344" s="351"/>
      <c r="BD344" s="352" t="s">
        <v>310</v>
      </c>
      <c r="BE344" s="237" t="str">
        <f>IF((AQ344+AR344)=3,"YEUX / INGESTION",IF(AQ344="2","YEUX",IF(AR344="1","INGESTION","NON")))</f>
        <v>NON</v>
      </c>
      <c r="BF344" s="351"/>
      <c r="BG344" s="354" t="s">
        <v>310</v>
      </c>
      <c r="BH344" s="154">
        <f>IF(ISNA(VLOOKUP(L344,CMRCLP,4,FALSE)),0,VLOOKUP(L344,CMRCLP,4))</f>
        <v>0</v>
      </c>
      <c r="BI344" s="154">
        <f>IF(ISNA(VLOOKUP(M344,CMRCLP,4,FALSE)),0,VLOOKUP(M344,CMRCLP,4))</f>
        <v>0</v>
      </c>
      <c r="BJ344" s="154">
        <f>IF(ISNA(VLOOKUP(N344,CMRCLP,4,FALSE)),0,VLOOKUP(N344,CMRCLP,4))</f>
        <v>0</v>
      </c>
      <c r="BK344" s="154">
        <f>IF(ISNA(VLOOKUP(O344,CMRCLP,4,FALSE)),0,VLOOKUP(O344,CMRCLP,4))</f>
        <v>0</v>
      </c>
      <c r="BL344" s="154">
        <f>IF(ISNA(VLOOKUP(L344,DANGERCLP,2,FALSE)),1,VLOOKUP(L344,DANGERCLP,2,FALSE))</f>
        <v>1</v>
      </c>
      <c r="BM344" s="154">
        <f>IF(ISNA(VLOOKUP(M344,DANGERCLP,2,FALSE)),1,VLOOKUP(M344,DANGERCLP,2,FALSE))</f>
        <v>1</v>
      </c>
      <c r="BN344" s="154">
        <f>IF(ISNA(VLOOKUP(N344,DANGERCLP,2,FALSE)),1,VLOOKUP(N344,DANGERCLP,2,FALSE))</f>
        <v>1</v>
      </c>
      <c r="BO344" s="154">
        <f>IF(ISNA(VLOOKUP(O344,DANGERCLP,2,FALSE)),1,VLOOKUP(O344,DANGERCLP,2,FALSE))</f>
        <v>1</v>
      </c>
      <c r="BP344" s="154">
        <f>IF(ISNA(VLOOKUP(P344,VLEPON,2)),1,VLOOKUP(P344,VLEPON,2))</f>
        <v>1</v>
      </c>
      <c r="BQ344" s="155">
        <f>T344/MAXA($T$8:$T$463)</f>
        <v>0</v>
      </c>
      <c r="BR344" s="156">
        <f t="shared" si="178"/>
        <v>11</v>
      </c>
      <c r="BS344" s="156">
        <f t="shared" si="179"/>
        <v>11</v>
      </c>
      <c r="BT344" s="157">
        <f t="shared" si="180"/>
        <v>1</v>
      </c>
      <c r="BU344" s="255">
        <f t="shared" si="194"/>
        <v>1</v>
      </c>
      <c r="BV344" s="252">
        <f>IF(ISNA(VLOOKUP((CONCATENATE(U344,V344)),Fréquencess,3,FALSE)),0,VLOOKUP((CONCATENATE(U344,V344)),Fréquencess,3,FALSE))</f>
        <v>1</v>
      </c>
      <c r="BW344" s="247">
        <f t="shared" si="181"/>
        <v>1</v>
      </c>
      <c r="BX344" s="247">
        <f t="shared" si="200"/>
        <v>1</v>
      </c>
      <c r="BY344" s="247">
        <f>IF(ISNA(VLOOKUP(Q344,score_volatilité,2,FALSE)),0,VLOOKUP(Q344,score_volatilité,2,FALSE))</f>
        <v>1</v>
      </c>
      <c r="BZ344" s="247">
        <f>IF(ISNA(VLOOKUP(X344,score_procédé,2,FALSE)),0,VLOOKUP(X344,score_procédé,2,FALSE))</f>
        <v>0.5</v>
      </c>
      <c r="CA344" s="247">
        <f>IF(ISNA(VLOOKUP(Y344,score_protection,2,FALSE)),0,VLOOKUP(Y344,score_protection,2,FALSE))</f>
        <v>1</v>
      </c>
      <c r="CB344" s="252">
        <f t="shared" si="201"/>
        <v>0.5</v>
      </c>
      <c r="CC344" s="154">
        <f>IF(ISNA(VLOOKUP(L344,DANGERARRETE,10,FALSE)),0,VLOOKUP(L344,DANGERARRETE,10,FALSE))</f>
        <v>0</v>
      </c>
      <c r="CD344" s="154">
        <f>IF(ISNA(VLOOKUP(M344,DANGERARRETE,10,FALSE)),0,VLOOKUP(M344,DANGERARRETE,10,FALSE))</f>
        <v>0</v>
      </c>
      <c r="CE344" s="154">
        <f>IF(ISNA(VLOOKUP(N344,DANGERARRETE,10,FALSE)),0,VLOOKUP(N344,DANGERARRETE,10,FALSE))</f>
        <v>0</v>
      </c>
      <c r="CF344" s="154">
        <f>IF(ISNA(VLOOKUP(O344,DANGERARRETE,10,FALSE)),0,VLOOKUP(O344,DANGERARRETE,10,FALSE))</f>
        <v>0</v>
      </c>
      <c r="CG344" s="154">
        <f t="shared" si="202"/>
        <v>0</v>
      </c>
      <c r="CH344" s="296" t="str">
        <f t="shared" si="205"/>
        <v>NON</v>
      </c>
    </row>
    <row r="345" spans="1:86" s="108" customFormat="1" ht="26.5" customHeight="1" x14ac:dyDescent="0.25">
      <c r="A345" s="77">
        <v>116</v>
      </c>
      <c r="B345" s="105"/>
      <c r="C345" s="105"/>
      <c r="D345" s="106"/>
      <c r="E345" s="106"/>
      <c r="F345" s="107"/>
      <c r="G345" s="114" t="s">
        <v>76</v>
      </c>
      <c r="H345" s="114" t="s">
        <v>76</v>
      </c>
      <c r="I345" s="114" t="s">
        <v>76</v>
      </c>
      <c r="J345" s="114" t="s">
        <v>76</v>
      </c>
      <c r="K345" s="114" t="s">
        <v>9</v>
      </c>
      <c r="L345" s="108" t="s">
        <v>8</v>
      </c>
      <c r="M345" s="108" t="s">
        <v>8</v>
      </c>
      <c r="N345" s="108" t="s">
        <v>8</v>
      </c>
      <c r="O345" s="108" t="s">
        <v>8</v>
      </c>
      <c r="P345" s="225" t="s">
        <v>76</v>
      </c>
      <c r="Q345" s="244" t="s">
        <v>34</v>
      </c>
      <c r="R345" s="259" t="s">
        <v>299</v>
      </c>
      <c r="S345" s="265" t="s">
        <v>300</v>
      </c>
      <c r="T345" s="217">
        <v>0</v>
      </c>
      <c r="U345" s="149" t="s">
        <v>58</v>
      </c>
      <c r="V345" s="149" t="s">
        <v>256</v>
      </c>
      <c r="W345" s="150" t="str">
        <f t="shared" si="177"/>
        <v>&lt; 30 mn</v>
      </c>
      <c r="X345" s="151" t="s">
        <v>31</v>
      </c>
      <c r="Y345" s="229" t="s">
        <v>108</v>
      </c>
      <c r="Z345" s="152">
        <f t="shared" si="182"/>
        <v>0</v>
      </c>
      <c r="AA345" s="152">
        <f t="shared" si="183"/>
        <v>0</v>
      </c>
      <c r="AB345" s="152">
        <f t="shared" si="184"/>
        <v>0</v>
      </c>
      <c r="AC345" s="152">
        <f t="shared" si="185"/>
        <v>0</v>
      </c>
      <c r="AD345" s="152">
        <f t="shared" si="186"/>
        <v>0</v>
      </c>
      <c r="AE345" s="152">
        <f t="shared" si="187"/>
        <v>0</v>
      </c>
      <c r="AF345" s="152">
        <f t="shared" si="188"/>
        <v>0</v>
      </c>
      <c r="AG345" s="152">
        <f t="shared" si="189"/>
        <v>0</v>
      </c>
      <c r="AH345" s="152">
        <f t="shared" si="190"/>
        <v>0</v>
      </c>
      <c r="AI345" s="152">
        <f t="shared" si="191"/>
        <v>0</v>
      </c>
      <c r="AJ345" s="152">
        <f t="shared" si="192"/>
        <v>0</v>
      </c>
      <c r="AK345" s="152">
        <f t="shared" si="193"/>
        <v>0</v>
      </c>
      <c r="AL345" s="263">
        <f t="shared" si="208"/>
        <v>0</v>
      </c>
      <c r="AM345" s="263">
        <f t="shared" si="206"/>
        <v>0</v>
      </c>
      <c r="AN345" s="263">
        <f t="shared" si="209"/>
        <v>0</v>
      </c>
      <c r="AO345" s="251">
        <f t="shared" si="207"/>
        <v>0</v>
      </c>
      <c r="AP345" s="153">
        <f t="shared" si="195"/>
        <v>0</v>
      </c>
      <c r="AQ345" s="153" t="str">
        <f t="shared" si="196"/>
        <v>0</v>
      </c>
      <c r="AR345" s="153" t="str">
        <f t="shared" si="203"/>
        <v>0</v>
      </c>
      <c r="AS345" s="153" t="str">
        <f t="shared" si="204"/>
        <v>0</v>
      </c>
      <c r="AT345" s="247">
        <f t="shared" si="197"/>
        <v>1</v>
      </c>
      <c r="AU345" s="247" t="str">
        <f t="shared" si="198"/>
        <v>Faible</v>
      </c>
      <c r="AV345" s="346" t="str">
        <f t="shared" si="199"/>
        <v>NON</v>
      </c>
      <c r="AW345" s="234" t="str">
        <f>IF(CB345&lt;100,"RISQUE MINIME","RISQUE NON FAIBLE")</f>
        <v>RISQUE MINIME</v>
      </c>
      <c r="AX345" s="231" t="str">
        <f>IF(AO345=0,"NON","OUI")</f>
        <v>NON</v>
      </c>
      <c r="AY345" s="351"/>
      <c r="AZ345" s="352" t="s">
        <v>310</v>
      </c>
      <c r="BA345" s="237" t="str">
        <f>IF(AP345=0,"NON","OUI")</f>
        <v>NON</v>
      </c>
      <c r="BB345" s="351"/>
      <c r="BC345" s="351"/>
      <c r="BD345" s="352" t="s">
        <v>310</v>
      </c>
      <c r="BE345" s="237" t="str">
        <f>IF((AQ345+AR345)=3,"YEUX / INGESTION",IF(AQ345="2","YEUX",IF(AR345="1","INGESTION","NON")))</f>
        <v>NON</v>
      </c>
      <c r="BF345" s="351"/>
      <c r="BG345" s="354" t="s">
        <v>310</v>
      </c>
      <c r="BH345" s="154">
        <f>IF(ISNA(VLOOKUP(L345,CMRCLP,4,FALSE)),0,VLOOKUP(L345,CMRCLP,4))</f>
        <v>0</v>
      </c>
      <c r="BI345" s="154">
        <f>IF(ISNA(VLOOKUP(M345,CMRCLP,4,FALSE)),0,VLOOKUP(M345,CMRCLP,4))</f>
        <v>0</v>
      </c>
      <c r="BJ345" s="154">
        <f>IF(ISNA(VLOOKUP(N345,CMRCLP,4,FALSE)),0,VLOOKUP(N345,CMRCLP,4))</f>
        <v>0</v>
      </c>
      <c r="BK345" s="154">
        <f>IF(ISNA(VLOOKUP(O345,CMRCLP,4,FALSE)),0,VLOOKUP(O345,CMRCLP,4))</f>
        <v>0</v>
      </c>
      <c r="BL345" s="154">
        <f>IF(ISNA(VLOOKUP(L345,DANGERCLP,2,FALSE)),1,VLOOKUP(L345,DANGERCLP,2,FALSE))</f>
        <v>1</v>
      </c>
      <c r="BM345" s="154">
        <f>IF(ISNA(VLOOKUP(M345,DANGERCLP,2,FALSE)),1,VLOOKUP(M345,DANGERCLP,2,FALSE))</f>
        <v>1</v>
      </c>
      <c r="BN345" s="154">
        <f>IF(ISNA(VLOOKUP(N345,DANGERCLP,2,FALSE)),1,VLOOKUP(N345,DANGERCLP,2,FALSE))</f>
        <v>1</v>
      </c>
      <c r="BO345" s="154">
        <f>IF(ISNA(VLOOKUP(O345,DANGERCLP,2,FALSE)),1,VLOOKUP(O345,DANGERCLP,2,FALSE))</f>
        <v>1</v>
      </c>
      <c r="BP345" s="154">
        <f>IF(ISNA(VLOOKUP(P345,VLEPON,2)),1,VLOOKUP(P345,VLEPON,2))</f>
        <v>1</v>
      </c>
      <c r="BQ345" s="155">
        <f>T345/MAXA($T$8:$T$463)</f>
        <v>0</v>
      </c>
      <c r="BR345" s="156">
        <f t="shared" si="178"/>
        <v>11</v>
      </c>
      <c r="BS345" s="156">
        <f t="shared" si="179"/>
        <v>11</v>
      </c>
      <c r="BT345" s="157">
        <f t="shared" si="180"/>
        <v>1</v>
      </c>
      <c r="BU345" s="255">
        <f t="shared" si="194"/>
        <v>1</v>
      </c>
      <c r="BV345" s="252">
        <f>IF(ISNA(VLOOKUP((CONCATENATE(U345,V345)),Fréquencess,3,FALSE)),0,VLOOKUP((CONCATENATE(U345,V345)),Fréquencess,3,FALSE))</f>
        <v>1</v>
      </c>
      <c r="BW345" s="247">
        <f t="shared" si="181"/>
        <v>1</v>
      </c>
      <c r="BX345" s="247">
        <f t="shared" si="200"/>
        <v>1</v>
      </c>
      <c r="BY345" s="247">
        <f>IF(ISNA(VLOOKUP(Q345,score_volatilité,2,FALSE)),0,VLOOKUP(Q345,score_volatilité,2,FALSE))</f>
        <v>1</v>
      </c>
      <c r="BZ345" s="247">
        <f>IF(ISNA(VLOOKUP(X345,score_procédé,2,FALSE)),0,VLOOKUP(X345,score_procédé,2,FALSE))</f>
        <v>0.5</v>
      </c>
      <c r="CA345" s="247">
        <f>IF(ISNA(VLOOKUP(Y345,score_protection,2,FALSE)),0,VLOOKUP(Y345,score_protection,2,FALSE))</f>
        <v>1</v>
      </c>
      <c r="CB345" s="252">
        <f t="shared" si="201"/>
        <v>0.5</v>
      </c>
      <c r="CC345" s="154">
        <f>IF(ISNA(VLOOKUP(L345,DANGERARRETE,10,FALSE)),0,VLOOKUP(L345,DANGERARRETE,10,FALSE))</f>
        <v>0</v>
      </c>
      <c r="CD345" s="154">
        <f>IF(ISNA(VLOOKUP(M345,DANGERARRETE,10,FALSE)),0,VLOOKUP(M345,DANGERARRETE,10,FALSE))</f>
        <v>0</v>
      </c>
      <c r="CE345" s="154">
        <f>IF(ISNA(VLOOKUP(N345,DANGERARRETE,10,FALSE)),0,VLOOKUP(N345,DANGERARRETE,10,FALSE))</f>
        <v>0</v>
      </c>
      <c r="CF345" s="154">
        <f>IF(ISNA(VLOOKUP(O345,DANGERARRETE,10,FALSE)),0,VLOOKUP(O345,DANGERARRETE,10,FALSE))</f>
        <v>0</v>
      </c>
      <c r="CG345" s="154">
        <f t="shared" si="202"/>
        <v>0</v>
      </c>
      <c r="CH345" s="296" t="str">
        <f t="shared" si="205"/>
        <v>NON</v>
      </c>
    </row>
    <row r="346" spans="1:86" s="108" customFormat="1" ht="26.5" customHeight="1" x14ac:dyDescent="0.25">
      <c r="A346" s="77">
        <v>116</v>
      </c>
      <c r="B346" s="105"/>
      <c r="C346" s="105"/>
      <c r="D346" s="106"/>
      <c r="E346" s="106"/>
      <c r="F346" s="107"/>
      <c r="G346" s="114" t="s">
        <v>76</v>
      </c>
      <c r="H346" s="114" t="s">
        <v>76</v>
      </c>
      <c r="I346" s="114" t="s">
        <v>76</v>
      </c>
      <c r="J346" s="114" t="s">
        <v>76</v>
      </c>
      <c r="K346" s="114" t="s">
        <v>9</v>
      </c>
      <c r="L346" s="108" t="s">
        <v>8</v>
      </c>
      <c r="M346" s="108" t="s">
        <v>8</v>
      </c>
      <c r="N346" s="108" t="s">
        <v>8</v>
      </c>
      <c r="O346" s="108" t="s">
        <v>8</v>
      </c>
      <c r="P346" s="225" t="s">
        <v>76</v>
      </c>
      <c r="Q346" s="244" t="s">
        <v>34</v>
      </c>
      <c r="R346" s="259" t="s">
        <v>299</v>
      </c>
      <c r="S346" s="265" t="s">
        <v>300</v>
      </c>
      <c r="T346" s="217">
        <v>0</v>
      </c>
      <c r="U346" s="149" t="s">
        <v>58</v>
      </c>
      <c r="V346" s="149" t="s">
        <v>256</v>
      </c>
      <c r="W346" s="150" t="str">
        <f t="shared" si="177"/>
        <v>&lt; 30 mn</v>
      </c>
      <c r="X346" s="151" t="s">
        <v>31</v>
      </c>
      <c r="Y346" s="229" t="s">
        <v>108</v>
      </c>
      <c r="Z346" s="152">
        <f t="shared" si="182"/>
        <v>0</v>
      </c>
      <c r="AA346" s="152">
        <f t="shared" si="183"/>
        <v>0</v>
      </c>
      <c r="AB346" s="152">
        <f t="shared" si="184"/>
        <v>0</v>
      </c>
      <c r="AC346" s="152">
        <f t="shared" si="185"/>
        <v>0</v>
      </c>
      <c r="AD346" s="152">
        <f t="shared" si="186"/>
        <v>0</v>
      </c>
      <c r="AE346" s="152">
        <f t="shared" si="187"/>
        <v>0</v>
      </c>
      <c r="AF346" s="152">
        <f t="shared" si="188"/>
        <v>0</v>
      </c>
      <c r="AG346" s="152">
        <f t="shared" si="189"/>
        <v>0</v>
      </c>
      <c r="AH346" s="152">
        <f t="shared" si="190"/>
        <v>0</v>
      </c>
      <c r="AI346" s="152">
        <f t="shared" si="191"/>
        <v>0</v>
      </c>
      <c r="AJ346" s="152">
        <f t="shared" si="192"/>
        <v>0</v>
      </c>
      <c r="AK346" s="152">
        <f t="shared" si="193"/>
        <v>0</v>
      </c>
      <c r="AL346" s="263">
        <f t="shared" si="208"/>
        <v>0</v>
      </c>
      <c r="AM346" s="263">
        <f t="shared" si="206"/>
        <v>0</v>
      </c>
      <c r="AN346" s="263">
        <f t="shared" si="209"/>
        <v>0</v>
      </c>
      <c r="AO346" s="251">
        <f t="shared" si="207"/>
        <v>0</v>
      </c>
      <c r="AP346" s="153">
        <f t="shared" si="195"/>
        <v>0</v>
      </c>
      <c r="AQ346" s="153" t="str">
        <f t="shared" si="196"/>
        <v>0</v>
      </c>
      <c r="AR346" s="153" t="str">
        <f t="shared" si="203"/>
        <v>0</v>
      </c>
      <c r="AS346" s="153" t="str">
        <f t="shared" si="204"/>
        <v>0</v>
      </c>
      <c r="AT346" s="247">
        <f t="shared" si="197"/>
        <v>1</v>
      </c>
      <c r="AU346" s="247" t="str">
        <f t="shared" si="198"/>
        <v>Faible</v>
      </c>
      <c r="AV346" s="346" t="str">
        <f t="shared" si="199"/>
        <v>NON</v>
      </c>
      <c r="AW346" s="234" t="str">
        <f>IF(CB346&lt;100,"RISQUE MINIME","RISQUE NON FAIBLE")</f>
        <v>RISQUE MINIME</v>
      </c>
      <c r="AX346" s="231" t="str">
        <f>IF(AO346=0,"NON","OUI")</f>
        <v>NON</v>
      </c>
      <c r="AY346" s="351"/>
      <c r="AZ346" s="352" t="s">
        <v>310</v>
      </c>
      <c r="BA346" s="237" t="str">
        <f>IF(AP346=0,"NON","OUI")</f>
        <v>NON</v>
      </c>
      <c r="BB346" s="351"/>
      <c r="BC346" s="351"/>
      <c r="BD346" s="352" t="s">
        <v>310</v>
      </c>
      <c r="BE346" s="237" t="str">
        <f>IF((AQ346+AR346)=3,"YEUX / INGESTION",IF(AQ346="2","YEUX",IF(AR346="1","INGESTION","NON")))</f>
        <v>NON</v>
      </c>
      <c r="BF346" s="351"/>
      <c r="BG346" s="354" t="s">
        <v>310</v>
      </c>
      <c r="BH346" s="154">
        <f>IF(ISNA(VLOOKUP(L346,CMRCLP,4,FALSE)),0,VLOOKUP(L346,CMRCLP,4))</f>
        <v>0</v>
      </c>
      <c r="BI346" s="154">
        <f>IF(ISNA(VLOOKUP(M346,CMRCLP,4,FALSE)),0,VLOOKUP(M346,CMRCLP,4))</f>
        <v>0</v>
      </c>
      <c r="BJ346" s="154">
        <f>IF(ISNA(VLOOKUP(N346,CMRCLP,4,FALSE)),0,VLOOKUP(N346,CMRCLP,4))</f>
        <v>0</v>
      </c>
      <c r="BK346" s="154">
        <f>IF(ISNA(VLOOKUP(O346,CMRCLP,4,FALSE)),0,VLOOKUP(O346,CMRCLP,4))</f>
        <v>0</v>
      </c>
      <c r="BL346" s="154">
        <f>IF(ISNA(VLOOKUP(L346,DANGERCLP,2,FALSE)),1,VLOOKUP(L346,DANGERCLP,2,FALSE))</f>
        <v>1</v>
      </c>
      <c r="BM346" s="154">
        <f>IF(ISNA(VLOOKUP(M346,DANGERCLP,2,FALSE)),1,VLOOKUP(M346,DANGERCLP,2,FALSE))</f>
        <v>1</v>
      </c>
      <c r="BN346" s="154">
        <f>IF(ISNA(VLOOKUP(N346,DANGERCLP,2,FALSE)),1,VLOOKUP(N346,DANGERCLP,2,FALSE))</f>
        <v>1</v>
      </c>
      <c r="BO346" s="154">
        <f>IF(ISNA(VLOOKUP(O346,DANGERCLP,2,FALSE)),1,VLOOKUP(O346,DANGERCLP,2,FALSE))</f>
        <v>1</v>
      </c>
      <c r="BP346" s="154">
        <f>IF(ISNA(VLOOKUP(P346,VLEPON,2)),1,VLOOKUP(P346,VLEPON,2))</f>
        <v>1</v>
      </c>
      <c r="BQ346" s="155">
        <f>T346/MAXA($T$8:$T$463)</f>
        <v>0</v>
      </c>
      <c r="BR346" s="156">
        <f t="shared" si="178"/>
        <v>11</v>
      </c>
      <c r="BS346" s="156">
        <f t="shared" si="179"/>
        <v>11</v>
      </c>
      <c r="BT346" s="157">
        <f t="shared" si="180"/>
        <v>1</v>
      </c>
      <c r="BU346" s="255">
        <f t="shared" si="194"/>
        <v>1</v>
      </c>
      <c r="BV346" s="252">
        <f>IF(ISNA(VLOOKUP((CONCATENATE(U346,V346)),Fréquencess,3,FALSE)),0,VLOOKUP((CONCATENATE(U346,V346)),Fréquencess,3,FALSE))</f>
        <v>1</v>
      </c>
      <c r="BW346" s="247">
        <f t="shared" si="181"/>
        <v>1</v>
      </c>
      <c r="BX346" s="247">
        <f t="shared" si="200"/>
        <v>1</v>
      </c>
      <c r="BY346" s="247">
        <f>IF(ISNA(VLOOKUP(Q346,score_volatilité,2,FALSE)),0,VLOOKUP(Q346,score_volatilité,2,FALSE))</f>
        <v>1</v>
      </c>
      <c r="BZ346" s="247">
        <f>IF(ISNA(VLOOKUP(X346,score_procédé,2,FALSE)),0,VLOOKUP(X346,score_procédé,2,FALSE))</f>
        <v>0.5</v>
      </c>
      <c r="CA346" s="247">
        <f>IF(ISNA(VLOOKUP(Y346,score_protection,2,FALSE)),0,VLOOKUP(Y346,score_protection,2,FALSE))</f>
        <v>1</v>
      </c>
      <c r="CB346" s="252">
        <f t="shared" si="201"/>
        <v>0.5</v>
      </c>
      <c r="CC346" s="154">
        <f>IF(ISNA(VLOOKUP(L346,DANGERARRETE,10,FALSE)),0,VLOOKUP(L346,DANGERARRETE,10,FALSE))</f>
        <v>0</v>
      </c>
      <c r="CD346" s="154">
        <f>IF(ISNA(VLOOKUP(M346,DANGERARRETE,10,FALSE)),0,VLOOKUP(M346,DANGERARRETE,10,FALSE))</f>
        <v>0</v>
      </c>
      <c r="CE346" s="154">
        <f>IF(ISNA(VLOOKUP(N346,DANGERARRETE,10,FALSE)),0,VLOOKUP(N346,DANGERARRETE,10,FALSE))</f>
        <v>0</v>
      </c>
      <c r="CF346" s="154">
        <f>IF(ISNA(VLOOKUP(O346,DANGERARRETE,10,FALSE)),0,VLOOKUP(O346,DANGERARRETE,10,FALSE))</f>
        <v>0</v>
      </c>
      <c r="CG346" s="154">
        <f t="shared" si="202"/>
        <v>0</v>
      </c>
      <c r="CH346" s="296" t="str">
        <f t="shared" si="205"/>
        <v>NON</v>
      </c>
    </row>
    <row r="347" spans="1:86" s="108" customFormat="1" ht="26.5" customHeight="1" x14ac:dyDescent="0.25">
      <c r="A347" s="77">
        <v>116</v>
      </c>
      <c r="B347" s="105"/>
      <c r="C347" s="105"/>
      <c r="D347" s="106"/>
      <c r="E347" s="106"/>
      <c r="F347" s="107"/>
      <c r="G347" s="114" t="s">
        <v>76</v>
      </c>
      <c r="H347" s="114" t="s">
        <v>76</v>
      </c>
      <c r="I347" s="114" t="s">
        <v>76</v>
      </c>
      <c r="J347" s="114" t="s">
        <v>76</v>
      </c>
      <c r="K347" s="114" t="s">
        <v>9</v>
      </c>
      <c r="L347" s="108" t="s">
        <v>8</v>
      </c>
      <c r="M347" s="108" t="s">
        <v>8</v>
      </c>
      <c r="N347" s="108" t="s">
        <v>8</v>
      </c>
      <c r="O347" s="108" t="s">
        <v>8</v>
      </c>
      <c r="P347" s="225" t="s">
        <v>76</v>
      </c>
      <c r="Q347" s="244" t="s">
        <v>34</v>
      </c>
      <c r="R347" s="259" t="s">
        <v>299</v>
      </c>
      <c r="S347" s="265" t="s">
        <v>300</v>
      </c>
      <c r="T347" s="217">
        <v>0</v>
      </c>
      <c r="U347" s="149" t="s">
        <v>58</v>
      </c>
      <c r="V347" s="149" t="s">
        <v>256</v>
      </c>
      <c r="W347" s="150" t="str">
        <f t="shared" si="177"/>
        <v>&lt; 30 mn</v>
      </c>
      <c r="X347" s="151" t="s">
        <v>31</v>
      </c>
      <c r="Y347" s="229" t="s">
        <v>108</v>
      </c>
      <c r="Z347" s="152">
        <f t="shared" si="182"/>
        <v>0</v>
      </c>
      <c r="AA347" s="152">
        <f t="shared" si="183"/>
        <v>0</v>
      </c>
      <c r="AB347" s="152">
        <f t="shared" si="184"/>
        <v>0</v>
      </c>
      <c r="AC347" s="152">
        <f t="shared" si="185"/>
        <v>0</v>
      </c>
      <c r="AD347" s="152">
        <f t="shared" si="186"/>
        <v>0</v>
      </c>
      <c r="AE347" s="152">
        <f t="shared" si="187"/>
        <v>0</v>
      </c>
      <c r="AF347" s="152">
        <f t="shared" si="188"/>
        <v>0</v>
      </c>
      <c r="AG347" s="152">
        <f t="shared" si="189"/>
        <v>0</v>
      </c>
      <c r="AH347" s="152">
        <f t="shared" si="190"/>
        <v>0</v>
      </c>
      <c r="AI347" s="152">
        <f t="shared" si="191"/>
        <v>0</v>
      </c>
      <c r="AJ347" s="152">
        <f t="shared" si="192"/>
        <v>0</v>
      </c>
      <c r="AK347" s="152">
        <f t="shared" si="193"/>
        <v>0</v>
      </c>
      <c r="AL347" s="263">
        <f t="shared" si="208"/>
        <v>0</v>
      </c>
      <c r="AM347" s="263">
        <f t="shared" si="206"/>
        <v>0</v>
      </c>
      <c r="AN347" s="263">
        <f t="shared" si="209"/>
        <v>0</v>
      </c>
      <c r="AO347" s="251">
        <f t="shared" si="207"/>
        <v>0</v>
      </c>
      <c r="AP347" s="153">
        <f t="shared" si="195"/>
        <v>0</v>
      </c>
      <c r="AQ347" s="153" t="str">
        <f t="shared" si="196"/>
        <v>0</v>
      </c>
      <c r="AR347" s="153" t="str">
        <f t="shared" si="203"/>
        <v>0</v>
      </c>
      <c r="AS347" s="153" t="str">
        <f t="shared" si="204"/>
        <v>0</v>
      </c>
      <c r="AT347" s="247">
        <f t="shared" si="197"/>
        <v>1</v>
      </c>
      <c r="AU347" s="247" t="str">
        <f t="shared" si="198"/>
        <v>Faible</v>
      </c>
      <c r="AV347" s="346" t="str">
        <f t="shared" si="199"/>
        <v>NON</v>
      </c>
      <c r="AW347" s="234" t="str">
        <f>IF(CB347&lt;100,"RISQUE MINIME","RISQUE NON FAIBLE")</f>
        <v>RISQUE MINIME</v>
      </c>
      <c r="AX347" s="231" t="str">
        <f>IF(AO347=0,"NON","OUI")</f>
        <v>NON</v>
      </c>
      <c r="AY347" s="351"/>
      <c r="AZ347" s="352" t="s">
        <v>310</v>
      </c>
      <c r="BA347" s="237" t="str">
        <f>IF(AP347=0,"NON","OUI")</f>
        <v>NON</v>
      </c>
      <c r="BB347" s="351"/>
      <c r="BC347" s="351"/>
      <c r="BD347" s="352" t="s">
        <v>310</v>
      </c>
      <c r="BE347" s="237" t="str">
        <f>IF((AQ347+AR347)=3,"YEUX / INGESTION",IF(AQ347="2","YEUX",IF(AR347="1","INGESTION","NON")))</f>
        <v>NON</v>
      </c>
      <c r="BF347" s="351"/>
      <c r="BG347" s="354" t="s">
        <v>310</v>
      </c>
      <c r="BH347" s="154">
        <f>IF(ISNA(VLOOKUP(L347,CMRCLP,4,FALSE)),0,VLOOKUP(L347,CMRCLP,4))</f>
        <v>0</v>
      </c>
      <c r="BI347" s="154">
        <f>IF(ISNA(VLOOKUP(M347,CMRCLP,4,FALSE)),0,VLOOKUP(M347,CMRCLP,4))</f>
        <v>0</v>
      </c>
      <c r="BJ347" s="154">
        <f>IF(ISNA(VLOOKUP(N347,CMRCLP,4,FALSE)),0,VLOOKUP(N347,CMRCLP,4))</f>
        <v>0</v>
      </c>
      <c r="BK347" s="154">
        <f>IF(ISNA(VLOOKUP(O347,CMRCLP,4,FALSE)),0,VLOOKUP(O347,CMRCLP,4))</f>
        <v>0</v>
      </c>
      <c r="BL347" s="154">
        <f>IF(ISNA(VLOOKUP(L347,DANGERCLP,2,FALSE)),1,VLOOKUP(L347,DANGERCLP,2,FALSE))</f>
        <v>1</v>
      </c>
      <c r="BM347" s="154">
        <f>IF(ISNA(VLOOKUP(M347,DANGERCLP,2,FALSE)),1,VLOOKUP(M347,DANGERCLP,2,FALSE))</f>
        <v>1</v>
      </c>
      <c r="BN347" s="154">
        <f>IF(ISNA(VLOOKUP(N347,DANGERCLP,2,FALSE)),1,VLOOKUP(N347,DANGERCLP,2,FALSE))</f>
        <v>1</v>
      </c>
      <c r="BO347" s="154">
        <f>IF(ISNA(VLOOKUP(O347,DANGERCLP,2,FALSE)),1,VLOOKUP(O347,DANGERCLP,2,FALSE))</f>
        <v>1</v>
      </c>
      <c r="BP347" s="154">
        <f>IF(ISNA(VLOOKUP(P347,VLEPON,2)),1,VLOOKUP(P347,VLEPON,2))</f>
        <v>1</v>
      </c>
      <c r="BQ347" s="155">
        <f>T347/MAXA($T$8:$T$463)</f>
        <v>0</v>
      </c>
      <c r="BR347" s="156">
        <f t="shared" si="178"/>
        <v>11</v>
      </c>
      <c r="BS347" s="156">
        <f t="shared" si="179"/>
        <v>11</v>
      </c>
      <c r="BT347" s="157">
        <f t="shared" si="180"/>
        <v>1</v>
      </c>
      <c r="BU347" s="255">
        <f t="shared" si="194"/>
        <v>1</v>
      </c>
      <c r="BV347" s="252">
        <f>IF(ISNA(VLOOKUP((CONCATENATE(U347,V347)),Fréquencess,3,FALSE)),0,VLOOKUP((CONCATENATE(U347,V347)),Fréquencess,3,FALSE))</f>
        <v>1</v>
      </c>
      <c r="BW347" s="247">
        <f t="shared" si="181"/>
        <v>1</v>
      </c>
      <c r="BX347" s="247">
        <f t="shared" si="200"/>
        <v>1</v>
      </c>
      <c r="BY347" s="247">
        <f>IF(ISNA(VLOOKUP(Q347,score_volatilité,2,FALSE)),0,VLOOKUP(Q347,score_volatilité,2,FALSE))</f>
        <v>1</v>
      </c>
      <c r="BZ347" s="247">
        <f>IF(ISNA(VLOOKUP(X347,score_procédé,2,FALSE)),0,VLOOKUP(X347,score_procédé,2,FALSE))</f>
        <v>0.5</v>
      </c>
      <c r="CA347" s="247">
        <f>IF(ISNA(VLOOKUP(Y347,score_protection,2,FALSE)),0,VLOOKUP(Y347,score_protection,2,FALSE))</f>
        <v>1</v>
      </c>
      <c r="CB347" s="252">
        <f t="shared" si="201"/>
        <v>0.5</v>
      </c>
      <c r="CC347" s="154">
        <f>IF(ISNA(VLOOKUP(L347,DANGERARRETE,10,FALSE)),0,VLOOKUP(L347,DANGERARRETE,10,FALSE))</f>
        <v>0</v>
      </c>
      <c r="CD347" s="154">
        <f>IF(ISNA(VLOOKUP(M347,DANGERARRETE,10,FALSE)),0,VLOOKUP(M347,DANGERARRETE,10,FALSE))</f>
        <v>0</v>
      </c>
      <c r="CE347" s="154">
        <f>IF(ISNA(VLOOKUP(N347,DANGERARRETE,10,FALSE)),0,VLOOKUP(N347,DANGERARRETE,10,FALSE))</f>
        <v>0</v>
      </c>
      <c r="CF347" s="154">
        <f>IF(ISNA(VLOOKUP(O347,DANGERARRETE,10,FALSE)),0,VLOOKUP(O347,DANGERARRETE,10,FALSE))</f>
        <v>0</v>
      </c>
      <c r="CG347" s="154">
        <f t="shared" si="202"/>
        <v>0</v>
      </c>
      <c r="CH347" s="296" t="str">
        <f t="shared" si="205"/>
        <v>NON</v>
      </c>
    </row>
    <row r="348" spans="1:86" s="108" customFormat="1" ht="26.5" customHeight="1" x14ac:dyDescent="0.25">
      <c r="A348" s="77">
        <v>116</v>
      </c>
      <c r="B348" s="105"/>
      <c r="C348" s="105"/>
      <c r="D348" s="106"/>
      <c r="E348" s="106"/>
      <c r="F348" s="107"/>
      <c r="G348" s="114" t="s">
        <v>76</v>
      </c>
      <c r="H348" s="114" t="s">
        <v>76</v>
      </c>
      <c r="I348" s="114" t="s">
        <v>76</v>
      </c>
      <c r="J348" s="114" t="s">
        <v>76</v>
      </c>
      <c r="K348" s="114" t="s">
        <v>9</v>
      </c>
      <c r="L348" s="108" t="s">
        <v>8</v>
      </c>
      <c r="M348" s="108" t="s">
        <v>8</v>
      </c>
      <c r="N348" s="108" t="s">
        <v>8</v>
      </c>
      <c r="O348" s="108" t="s">
        <v>8</v>
      </c>
      <c r="P348" s="225" t="s">
        <v>76</v>
      </c>
      <c r="Q348" s="244" t="s">
        <v>34</v>
      </c>
      <c r="R348" s="259" t="s">
        <v>299</v>
      </c>
      <c r="S348" s="265" t="s">
        <v>300</v>
      </c>
      <c r="T348" s="217">
        <v>0</v>
      </c>
      <c r="U348" s="149" t="s">
        <v>58</v>
      </c>
      <c r="V348" s="149" t="s">
        <v>256</v>
      </c>
      <c r="W348" s="150" t="str">
        <f t="shared" si="177"/>
        <v>&lt; 30 mn</v>
      </c>
      <c r="X348" s="151" t="s">
        <v>31</v>
      </c>
      <c r="Y348" s="229" t="s">
        <v>108</v>
      </c>
      <c r="Z348" s="152">
        <f t="shared" si="182"/>
        <v>0</v>
      </c>
      <c r="AA348" s="152">
        <f t="shared" si="183"/>
        <v>0</v>
      </c>
      <c r="AB348" s="152">
        <f t="shared" si="184"/>
        <v>0</v>
      </c>
      <c r="AC348" s="152">
        <f t="shared" si="185"/>
        <v>0</v>
      </c>
      <c r="AD348" s="152">
        <f t="shared" si="186"/>
        <v>0</v>
      </c>
      <c r="AE348" s="152">
        <f t="shared" si="187"/>
        <v>0</v>
      </c>
      <c r="AF348" s="152">
        <f t="shared" si="188"/>
        <v>0</v>
      </c>
      <c r="AG348" s="152">
        <f t="shared" si="189"/>
        <v>0</v>
      </c>
      <c r="AH348" s="152">
        <f t="shared" si="190"/>
        <v>0</v>
      </c>
      <c r="AI348" s="152">
        <f t="shared" si="191"/>
        <v>0</v>
      </c>
      <c r="AJ348" s="152">
        <f t="shared" si="192"/>
        <v>0</v>
      </c>
      <c r="AK348" s="152">
        <f t="shared" si="193"/>
        <v>0</v>
      </c>
      <c r="AL348" s="263">
        <f t="shared" si="208"/>
        <v>0</v>
      </c>
      <c r="AM348" s="263">
        <f t="shared" si="206"/>
        <v>0</v>
      </c>
      <c r="AN348" s="263">
        <f t="shared" si="209"/>
        <v>0</v>
      </c>
      <c r="AO348" s="251">
        <f t="shared" si="207"/>
        <v>0</v>
      </c>
      <c r="AP348" s="153">
        <f t="shared" si="195"/>
        <v>0</v>
      </c>
      <c r="AQ348" s="153" t="str">
        <f t="shared" si="196"/>
        <v>0</v>
      </c>
      <c r="AR348" s="153" t="str">
        <f t="shared" si="203"/>
        <v>0</v>
      </c>
      <c r="AS348" s="153" t="str">
        <f t="shared" si="204"/>
        <v>0</v>
      </c>
      <c r="AT348" s="247">
        <f t="shared" si="197"/>
        <v>1</v>
      </c>
      <c r="AU348" s="247" t="str">
        <f t="shared" si="198"/>
        <v>Faible</v>
      </c>
      <c r="AV348" s="346" t="str">
        <f t="shared" si="199"/>
        <v>NON</v>
      </c>
      <c r="AW348" s="234" t="str">
        <f>IF(CB348&lt;100,"RISQUE MINIME","RISQUE NON FAIBLE")</f>
        <v>RISQUE MINIME</v>
      </c>
      <c r="AX348" s="231" t="str">
        <f>IF(AO348=0,"NON","OUI")</f>
        <v>NON</v>
      </c>
      <c r="AY348" s="351"/>
      <c r="AZ348" s="352" t="s">
        <v>310</v>
      </c>
      <c r="BA348" s="237" t="str">
        <f>IF(AP348=0,"NON","OUI")</f>
        <v>NON</v>
      </c>
      <c r="BB348" s="351"/>
      <c r="BC348" s="351"/>
      <c r="BD348" s="352" t="s">
        <v>310</v>
      </c>
      <c r="BE348" s="237" t="str">
        <f>IF((AQ348+AR348)=3,"YEUX / INGESTION",IF(AQ348="2","YEUX",IF(AR348="1","INGESTION","NON")))</f>
        <v>NON</v>
      </c>
      <c r="BF348" s="351"/>
      <c r="BG348" s="354" t="s">
        <v>310</v>
      </c>
      <c r="BH348" s="154">
        <f>IF(ISNA(VLOOKUP(L348,CMRCLP,4,FALSE)),0,VLOOKUP(L348,CMRCLP,4))</f>
        <v>0</v>
      </c>
      <c r="BI348" s="154">
        <f>IF(ISNA(VLOOKUP(M348,CMRCLP,4,FALSE)),0,VLOOKUP(M348,CMRCLP,4))</f>
        <v>0</v>
      </c>
      <c r="BJ348" s="154">
        <f>IF(ISNA(VLOOKUP(N348,CMRCLP,4,FALSE)),0,VLOOKUP(N348,CMRCLP,4))</f>
        <v>0</v>
      </c>
      <c r="BK348" s="154">
        <f>IF(ISNA(VLOOKUP(O348,CMRCLP,4,FALSE)),0,VLOOKUP(O348,CMRCLP,4))</f>
        <v>0</v>
      </c>
      <c r="BL348" s="154">
        <f>IF(ISNA(VLOOKUP(L348,DANGERCLP,2,FALSE)),1,VLOOKUP(L348,DANGERCLP,2,FALSE))</f>
        <v>1</v>
      </c>
      <c r="BM348" s="154">
        <f>IF(ISNA(VLOOKUP(M348,DANGERCLP,2,FALSE)),1,VLOOKUP(M348,DANGERCLP,2,FALSE))</f>
        <v>1</v>
      </c>
      <c r="BN348" s="154">
        <f>IF(ISNA(VLOOKUP(N348,DANGERCLP,2,FALSE)),1,VLOOKUP(N348,DANGERCLP,2,FALSE))</f>
        <v>1</v>
      </c>
      <c r="BO348" s="154">
        <f>IF(ISNA(VLOOKUP(O348,DANGERCLP,2,FALSE)),1,VLOOKUP(O348,DANGERCLP,2,FALSE))</f>
        <v>1</v>
      </c>
      <c r="BP348" s="154">
        <f>IF(ISNA(VLOOKUP(P348,VLEPON,2)),1,VLOOKUP(P348,VLEPON,2))</f>
        <v>1</v>
      </c>
      <c r="BQ348" s="155">
        <f>T348/MAXA($T$8:$T$463)</f>
        <v>0</v>
      </c>
      <c r="BR348" s="156">
        <f t="shared" si="178"/>
        <v>11</v>
      </c>
      <c r="BS348" s="156">
        <f t="shared" si="179"/>
        <v>11</v>
      </c>
      <c r="BT348" s="157">
        <f t="shared" si="180"/>
        <v>1</v>
      </c>
      <c r="BU348" s="255">
        <f t="shared" si="194"/>
        <v>1</v>
      </c>
      <c r="BV348" s="252">
        <f>IF(ISNA(VLOOKUP((CONCATENATE(U348,V348)),Fréquencess,3,FALSE)),0,VLOOKUP((CONCATENATE(U348,V348)),Fréquencess,3,FALSE))</f>
        <v>1</v>
      </c>
      <c r="BW348" s="247">
        <f t="shared" si="181"/>
        <v>1</v>
      </c>
      <c r="BX348" s="247">
        <f t="shared" si="200"/>
        <v>1</v>
      </c>
      <c r="BY348" s="247">
        <f>IF(ISNA(VLOOKUP(Q348,score_volatilité,2,FALSE)),0,VLOOKUP(Q348,score_volatilité,2,FALSE))</f>
        <v>1</v>
      </c>
      <c r="BZ348" s="247">
        <f>IF(ISNA(VLOOKUP(X348,score_procédé,2,FALSE)),0,VLOOKUP(X348,score_procédé,2,FALSE))</f>
        <v>0.5</v>
      </c>
      <c r="CA348" s="247">
        <f>IF(ISNA(VLOOKUP(Y348,score_protection,2,FALSE)),0,VLOOKUP(Y348,score_protection,2,FALSE))</f>
        <v>1</v>
      </c>
      <c r="CB348" s="252">
        <f t="shared" si="201"/>
        <v>0.5</v>
      </c>
      <c r="CC348" s="154">
        <f>IF(ISNA(VLOOKUP(L348,DANGERARRETE,10,FALSE)),0,VLOOKUP(L348,DANGERARRETE,10,FALSE))</f>
        <v>0</v>
      </c>
      <c r="CD348" s="154">
        <f>IF(ISNA(VLOOKUP(M348,DANGERARRETE,10,FALSE)),0,VLOOKUP(M348,DANGERARRETE,10,FALSE))</f>
        <v>0</v>
      </c>
      <c r="CE348" s="154">
        <f>IF(ISNA(VLOOKUP(N348,DANGERARRETE,10,FALSE)),0,VLOOKUP(N348,DANGERARRETE,10,FALSE))</f>
        <v>0</v>
      </c>
      <c r="CF348" s="154">
        <f>IF(ISNA(VLOOKUP(O348,DANGERARRETE,10,FALSE)),0,VLOOKUP(O348,DANGERARRETE,10,FALSE))</f>
        <v>0</v>
      </c>
      <c r="CG348" s="154">
        <f t="shared" si="202"/>
        <v>0</v>
      </c>
      <c r="CH348" s="296" t="str">
        <f t="shared" si="205"/>
        <v>NON</v>
      </c>
    </row>
    <row r="349" spans="1:86" s="108" customFormat="1" ht="26.5" customHeight="1" x14ac:dyDescent="0.25">
      <c r="A349" s="77">
        <v>116</v>
      </c>
      <c r="B349" s="105"/>
      <c r="C349" s="105"/>
      <c r="D349" s="106"/>
      <c r="E349" s="106"/>
      <c r="F349" s="107"/>
      <c r="G349" s="114" t="s">
        <v>76</v>
      </c>
      <c r="H349" s="114" t="s">
        <v>76</v>
      </c>
      <c r="I349" s="114" t="s">
        <v>76</v>
      </c>
      <c r="J349" s="114" t="s">
        <v>76</v>
      </c>
      <c r="K349" s="114" t="s">
        <v>9</v>
      </c>
      <c r="L349" s="108" t="s">
        <v>8</v>
      </c>
      <c r="M349" s="108" t="s">
        <v>8</v>
      </c>
      <c r="N349" s="108" t="s">
        <v>8</v>
      </c>
      <c r="O349" s="108" t="s">
        <v>8</v>
      </c>
      <c r="P349" s="225" t="s">
        <v>76</v>
      </c>
      <c r="Q349" s="244" t="s">
        <v>34</v>
      </c>
      <c r="R349" s="259" t="s">
        <v>299</v>
      </c>
      <c r="S349" s="265" t="s">
        <v>300</v>
      </c>
      <c r="T349" s="217">
        <v>0</v>
      </c>
      <c r="U349" s="149" t="s">
        <v>58</v>
      </c>
      <c r="V349" s="149" t="s">
        <v>256</v>
      </c>
      <c r="W349" s="150" t="str">
        <f t="shared" si="177"/>
        <v>&lt; 30 mn</v>
      </c>
      <c r="X349" s="151" t="s">
        <v>31</v>
      </c>
      <c r="Y349" s="229" t="s">
        <v>108</v>
      </c>
      <c r="Z349" s="152">
        <f t="shared" si="182"/>
        <v>0</v>
      </c>
      <c r="AA349" s="152">
        <f t="shared" si="183"/>
        <v>0</v>
      </c>
      <c r="AB349" s="152">
        <f t="shared" si="184"/>
        <v>0</v>
      </c>
      <c r="AC349" s="152">
        <f t="shared" si="185"/>
        <v>0</v>
      </c>
      <c r="AD349" s="152">
        <f t="shared" si="186"/>
        <v>0</v>
      </c>
      <c r="AE349" s="152">
        <f t="shared" si="187"/>
        <v>0</v>
      </c>
      <c r="AF349" s="152">
        <f t="shared" si="188"/>
        <v>0</v>
      </c>
      <c r="AG349" s="152">
        <f t="shared" si="189"/>
        <v>0</v>
      </c>
      <c r="AH349" s="152">
        <f t="shared" si="190"/>
        <v>0</v>
      </c>
      <c r="AI349" s="152">
        <f t="shared" si="191"/>
        <v>0</v>
      </c>
      <c r="AJ349" s="152">
        <f t="shared" si="192"/>
        <v>0</v>
      </c>
      <c r="AK349" s="152">
        <f t="shared" si="193"/>
        <v>0</v>
      </c>
      <c r="AL349" s="263">
        <f t="shared" si="208"/>
        <v>0</v>
      </c>
      <c r="AM349" s="263">
        <f t="shared" si="206"/>
        <v>0</v>
      </c>
      <c r="AN349" s="263">
        <f t="shared" si="209"/>
        <v>0</v>
      </c>
      <c r="AO349" s="251">
        <f t="shared" si="207"/>
        <v>0</v>
      </c>
      <c r="AP349" s="153">
        <f t="shared" si="195"/>
        <v>0</v>
      </c>
      <c r="AQ349" s="153" t="str">
        <f t="shared" si="196"/>
        <v>0</v>
      </c>
      <c r="AR349" s="153" t="str">
        <f t="shared" si="203"/>
        <v>0</v>
      </c>
      <c r="AS349" s="153" t="str">
        <f t="shared" si="204"/>
        <v>0</v>
      </c>
      <c r="AT349" s="247">
        <f t="shared" si="197"/>
        <v>1</v>
      </c>
      <c r="AU349" s="247" t="str">
        <f t="shared" si="198"/>
        <v>Faible</v>
      </c>
      <c r="AV349" s="346" t="str">
        <f t="shared" si="199"/>
        <v>NON</v>
      </c>
      <c r="AW349" s="234" t="str">
        <f>IF(CB349&lt;100,"RISQUE MINIME","RISQUE NON FAIBLE")</f>
        <v>RISQUE MINIME</v>
      </c>
      <c r="AX349" s="231" t="str">
        <f>IF(AO349=0,"NON","OUI")</f>
        <v>NON</v>
      </c>
      <c r="AY349" s="351"/>
      <c r="AZ349" s="352" t="s">
        <v>310</v>
      </c>
      <c r="BA349" s="237" t="str">
        <f>IF(AP349=0,"NON","OUI")</f>
        <v>NON</v>
      </c>
      <c r="BB349" s="351"/>
      <c r="BC349" s="351"/>
      <c r="BD349" s="352" t="s">
        <v>310</v>
      </c>
      <c r="BE349" s="237" t="str">
        <f>IF((AQ349+AR349)=3,"YEUX / INGESTION",IF(AQ349="2","YEUX",IF(AR349="1","INGESTION","NON")))</f>
        <v>NON</v>
      </c>
      <c r="BF349" s="351"/>
      <c r="BG349" s="354" t="s">
        <v>310</v>
      </c>
      <c r="BH349" s="154">
        <f>IF(ISNA(VLOOKUP(L349,CMRCLP,4,FALSE)),0,VLOOKUP(L349,CMRCLP,4))</f>
        <v>0</v>
      </c>
      <c r="BI349" s="154">
        <f>IF(ISNA(VLOOKUP(M349,CMRCLP,4,FALSE)),0,VLOOKUP(M349,CMRCLP,4))</f>
        <v>0</v>
      </c>
      <c r="BJ349" s="154">
        <f>IF(ISNA(VLOOKUP(N349,CMRCLP,4,FALSE)),0,VLOOKUP(N349,CMRCLP,4))</f>
        <v>0</v>
      </c>
      <c r="BK349" s="154">
        <f>IF(ISNA(VLOOKUP(O349,CMRCLP,4,FALSE)),0,VLOOKUP(O349,CMRCLP,4))</f>
        <v>0</v>
      </c>
      <c r="BL349" s="154">
        <f>IF(ISNA(VLOOKUP(L349,DANGERCLP,2,FALSE)),1,VLOOKUP(L349,DANGERCLP,2,FALSE))</f>
        <v>1</v>
      </c>
      <c r="BM349" s="154">
        <f>IF(ISNA(VLOOKUP(M349,DANGERCLP,2,FALSE)),1,VLOOKUP(M349,DANGERCLP,2,FALSE))</f>
        <v>1</v>
      </c>
      <c r="BN349" s="154">
        <f>IF(ISNA(VLOOKUP(N349,DANGERCLP,2,FALSE)),1,VLOOKUP(N349,DANGERCLP,2,FALSE))</f>
        <v>1</v>
      </c>
      <c r="BO349" s="154">
        <f>IF(ISNA(VLOOKUP(O349,DANGERCLP,2,FALSE)),1,VLOOKUP(O349,DANGERCLP,2,FALSE))</f>
        <v>1</v>
      </c>
      <c r="BP349" s="154">
        <f>IF(ISNA(VLOOKUP(P349,VLEPON,2)),1,VLOOKUP(P349,VLEPON,2))</f>
        <v>1</v>
      </c>
      <c r="BQ349" s="155">
        <f>T349/MAXA($T$8:$T$463)</f>
        <v>0</v>
      </c>
      <c r="BR349" s="156">
        <f t="shared" si="178"/>
        <v>11</v>
      </c>
      <c r="BS349" s="156">
        <f t="shared" si="179"/>
        <v>11</v>
      </c>
      <c r="BT349" s="157">
        <f t="shared" si="180"/>
        <v>1</v>
      </c>
      <c r="BU349" s="255">
        <f t="shared" si="194"/>
        <v>1</v>
      </c>
      <c r="BV349" s="252">
        <f>IF(ISNA(VLOOKUP((CONCATENATE(U349,V349)),Fréquencess,3,FALSE)),0,VLOOKUP((CONCATENATE(U349,V349)),Fréquencess,3,FALSE))</f>
        <v>1</v>
      </c>
      <c r="BW349" s="247">
        <f t="shared" si="181"/>
        <v>1</v>
      </c>
      <c r="BX349" s="247">
        <f t="shared" si="200"/>
        <v>1</v>
      </c>
      <c r="BY349" s="247">
        <f>IF(ISNA(VLOOKUP(Q349,score_volatilité,2,FALSE)),0,VLOOKUP(Q349,score_volatilité,2,FALSE))</f>
        <v>1</v>
      </c>
      <c r="BZ349" s="247">
        <f>IF(ISNA(VLOOKUP(X349,score_procédé,2,FALSE)),0,VLOOKUP(X349,score_procédé,2,FALSE))</f>
        <v>0.5</v>
      </c>
      <c r="CA349" s="247">
        <f>IF(ISNA(VLOOKUP(Y349,score_protection,2,FALSE)),0,VLOOKUP(Y349,score_protection,2,FALSE))</f>
        <v>1</v>
      </c>
      <c r="CB349" s="252">
        <f t="shared" si="201"/>
        <v>0.5</v>
      </c>
      <c r="CC349" s="154">
        <f>IF(ISNA(VLOOKUP(L349,DANGERARRETE,10,FALSE)),0,VLOOKUP(L349,DANGERARRETE,10,FALSE))</f>
        <v>0</v>
      </c>
      <c r="CD349" s="154">
        <f>IF(ISNA(VLOOKUP(M349,DANGERARRETE,10,FALSE)),0,VLOOKUP(M349,DANGERARRETE,10,FALSE))</f>
        <v>0</v>
      </c>
      <c r="CE349" s="154">
        <f>IF(ISNA(VLOOKUP(N349,DANGERARRETE,10,FALSE)),0,VLOOKUP(N349,DANGERARRETE,10,FALSE))</f>
        <v>0</v>
      </c>
      <c r="CF349" s="154">
        <f>IF(ISNA(VLOOKUP(O349,DANGERARRETE,10,FALSE)),0,VLOOKUP(O349,DANGERARRETE,10,FALSE))</f>
        <v>0</v>
      </c>
      <c r="CG349" s="154">
        <f t="shared" si="202"/>
        <v>0</v>
      </c>
      <c r="CH349" s="296" t="str">
        <f t="shared" si="205"/>
        <v>NON</v>
      </c>
    </row>
    <row r="350" spans="1:86" s="108" customFormat="1" ht="26.5" customHeight="1" x14ac:dyDescent="0.25">
      <c r="A350" s="77">
        <v>116</v>
      </c>
      <c r="B350" s="105"/>
      <c r="C350" s="105"/>
      <c r="D350" s="106"/>
      <c r="E350" s="106"/>
      <c r="F350" s="107"/>
      <c r="G350" s="114" t="s">
        <v>76</v>
      </c>
      <c r="H350" s="114" t="s">
        <v>76</v>
      </c>
      <c r="I350" s="114" t="s">
        <v>76</v>
      </c>
      <c r="J350" s="114" t="s">
        <v>76</v>
      </c>
      <c r="K350" s="114" t="s">
        <v>9</v>
      </c>
      <c r="L350" s="108" t="s">
        <v>8</v>
      </c>
      <c r="M350" s="108" t="s">
        <v>8</v>
      </c>
      <c r="N350" s="108" t="s">
        <v>8</v>
      </c>
      <c r="O350" s="108" t="s">
        <v>8</v>
      </c>
      <c r="P350" s="225" t="s">
        <v>76</v>
      </c>
      <c r="Q350" s="244" t="s">
        <v>34</v>
      </c>
      <c r="R350" s="259" t="s">
        <v>299</v>
      </c>
      <c r="S350" s="265" t="s">
        <v>300</v>
      </c>
      <c r="T350" s="217">
        <v>0</v>
      </c>
      <c r="U350" s="149" t="s">
        <v>58</v>
      </c>
      <c r="V350" s="149" t="s">
        <v>256</v>
      </c>
      <c r="W350" s="150" t="str">
        <f t="shared" si="177"/>
        <v>&lt; 30 mn</v>
      </c>
      <c r="X350" s="151" t="s">
        <v>31</v>
      </c>
      <c r="Y350" s="229" t="s">
        <v>108</v>
      </c>
      <c r="Z350" s="152">
        <f t="shared" si="182"/>
        <v>0</v>
      </c>
      <c r="AA350" s="152">
        <f t="shared" si="183"/>
        <v>0</v>
      </c>
      <c r="AB350" s="152">
        <f t="shared" si="184"/>
        <v>0</v>
      </c>
      <c r="AC350" s="152">
        <f t="shared" si="185"/>
        <v>0</v>
      </c>
      <c r="AD350" s="152">
        <f t="shared" si="186"/>
        <v>0</v>
      </c>
      <c r="AE350" s="152">
        <f t="shared" si="187"/>
        <v>0</v>
      </c>
      <c r="AF350" s="152">
        <f t="shared" si="188"/>
        <v>0</v>
      </c>
      <c r="AG350" s="152">
        <f t="shared" si="189"/>
        <v>0</v>
      </c>
      <c r="AH350" s="152">
        <f t="shared" si="190"/>
        <v>0</v>
      </c>
      <c r="AI350" s="152">
        <f t="shared" si="191"/>
        <v>0</v>
      </c>
      <c r="AJ350" s="152">
        <f t="shared" si="192"/>
        <v>0</v>
      </c>
      <c r="AK350" s="152">
        <f t="shared" si="193"/>
        <v>0</v>
      </c>
      <c r="AL350" s="263">
        <f t="shared" si="208"/>
        <v>0</v>
      </c>
      <c r="AM350" s="263">
        <f t="shared" si="206"/>
        <v>0</v>
      </c>
      <c r="AN350" s="263">
        <f t="shared" si="209"/>
        <v>0</v>
      </c>
      <c r="AO350" s="251">
        <f t="shared" si="207"/>
        <v>0</v>
      </c>
      <c r="AP350" s="153">
        <f t="shared" si="195"/>
        <v>0</v>
      </c>
      <c r="AQ350" s="153" t="str">
        <f t="shared" si="196"/>
        <v>0</v>
      </c>
      <c r="AR350" s="153" t="str">
        <f t="shared" si="203"/>
        <v>0</v>
      </c>
      <c r="AS350" s="153" t="str">
        <f t="shared" si="204"/>
        <v>0</v>
      </c>
      <c r="AT350" s="247">
        <f t="shared" si="197"/>
        <v>1</v>
      </c>
      <c r="AU350" s="247" t="str">
        <f t="shared" si="198"/>
        <v>Faible</v>
      </c>
      <c r="AV350" s="346" t="str">
        <f t="shared" si="199"/>
        <v>NON</v>
      </c>
      <c r="AW350" s="234" t="str">
        <f>IF(CB350&lt;100,"RISQUE MINIME","RISQUE NON FAIBLE")</f>
        <v>RISQUE MINIME</v>
      </c>
      <c r="AX350" s="231" t="str">
        <f>IF(AO350=0,"NON","OUI")</f>
        <v>NON</v>
      </c>
      <c r="AY350" s="351"/>
      <c r="AZ350" s="352" t="s">
        <v>310</v>
      </c>
      <c r="BA350" s="237" t="str">
        <f>IF(AP350=0,"NON","OUI")</f>
        <v>NON</v>
      </c>
      <c r="BB350" s="351"/>
      <c r="BC350" s="351"/>
      <c r="BD350" s="352" t="s">
        <v>310</v>
      </c>
      <c r="BE350" s="237" t="str">
        <f>IF((AQ350+AR350)=3,"YEUX / INGESTION",IF(AQ350="2","YEUX",IF(AR350="1","INGESTION","NON")))</f>
        <v>NON</v>
      </c>
      <c r="BF350" s="351"/>
      <c r="BG350" s="354" t="s">
        <v>310</v>
      </c>
      <c r="BH350" s="154">
        <f>IF(ISNA(VLOOKUP(L350,CMRCLP,4,FALSE)),0,VLOOKUP(L350,CMRCLP,4))</f>
        <v>0</v>
      </c>
      <c r="BI350" s="154">
        <f>IF(ISNA(VLOOKUP(M350,CMRCLP,4,FALSE)),0,VLOOKUP(M350,CMRCLP,4))</f>
        <v>0</v>
      </c>
      <c r="BJ350" s="154">
        <f>IF(ISNA(VLOOKUP(N350,CMRCLP,4,FALSE)),0,VLOOKUP(N350,CMRCLP,4))</f>
        <v>0</v>
      </c>
      <c r="BK350" s="154">
        <f>IF(ISNA(VLOOKUP(O350,CMRCLP,4,FALSE)),0,VLOOKUP(O350,CMRCLP,4))</f>
        <v>0</v>
      </c>
      <c r="BL350" s="154">
        <f>IF(ISNA(VLOOKUP(L350,DANGERCLP,2,FALSE)),1,VLOOKUP(L350,DANGERCLP,2,FALSE))</f>
        <v>1</v>
      </c>
      <c r="BM350" s="154">
        <f>IF(ISNA(VLOOKUP(M350,DANGERCLP,2,FALSE)),1,VLOOKUP(M350,DANGERCLP,2,FALSE))</f>
        <v>1</v>
      </c>
      <c r="BN350" s="154">
        <f>IF(ISNA(VLOOKUP(N350,DANGERCLP,2,FALSE)),1,VLOOKUP(N350,DANGERCLP,2,FALSE))</f>
        <v>1</v>
      </c>
      <c r="BO350" s="154">
        <f>IF(ISNA(VLOOKUP(O350,DANGERCLP,2,FALSE)),1,VLOOKUP(O350,DANGERCLP,2,FALSE))</f>
        <v>1</v>
      </c>
      <c r="BP350" s="154">
        <f>IF(ISNA(VLOOKUP(P350,VLEPON,2)),1,VLOOKUP(P350,VLEPON,2))</f>
        <v>1</v>
      </c>
      <c r="BQ350" s="155">
        <f>T350/MAXA($T$8:$T$463)</f>
        <v>0</v>
      </c>
      <c r="BR350" s="156">
        <f t="shared" si="178"/>
        <v>11</v>
      </c>
      <c r="BS350" s="156">
        <f t="shared" si="179"/>
        <v>11</v>
      </c>
      <c r="BT350" s="157">
        <f t="shared" si="180"/>
        <v>1</v>
      </c>
      <c r="BU350" s="255">
        <f t="shared" si="194"/>
        <v>1</v>
      </c>
      <c r="BV350" s="252">
        <f>IF(ISNA(VLOOKUP((CONCATENATE(U350,V350)),Fréquencess,3,FALSE)),0,VLOOKUP((CONCATENATE(U350,V350)),Fréquencess,3,FALSE))</f>
        <v>1</v>
      </c>
      <c r="BW350" s="247">
        <f t="shared" si="181"/>
        <v>1</v>
      </c>
      <c r="BX350" s="247">
        <f t="shared" si="200"/>
        <v>1</v>
      </c>
      <c r="BY350" s="247">
        <f>IF(ISNA(VLOOKUP(Q350,score_volatilité,2,FALSE)),0,VLOOKUP(Q350,score_volatilité,2,FALSE))</f>
        <v>1</v>
      </c>
      <c r="BZ350" s="247">
        <f>IF(ISNA(VLOOKUP(X350,score_procédé,2,FALSE)),0,VLOOKUP(X350,score_procédé,2,FALSE))</f>
        <v>0.5</v>
      </c>
      <c r="CA350" s="247">
        <f>IF(ISNA(VLOOKUP(Y350,score_protection,2,FALSE)),0,VLOOKUP(Y350,score_protection,2,FALSE))</f>
        <v>1</v>
      </c>
      <c r="CB350" s="252">
        <f t="shared" si="201"/>
        <v>0.5</v>
      </c>
      <c r="CC350" s="154">
        <f>IF(ISNA(VLOOKUP(L350,DANGERARRETE,10,FALSE)),0,VLOOKUP(L350,DANGERARRETE,10,FALSE))</f>
        <v>0</v>
      </c>
      <c r="CD350" s="154">
        <f>IF(ISNA(VLOOKUP(M350,DANGERARRETE,10,FALSE)),0,VLOOKUP(M350,DANGERARRETE,10,FALSE))</f>
        <v>0</v>
      </c>
      <c r="CE350" s="154">
        <f>IF(ISNA(VLOOKUP(N350,DANGERARRETE,10,FALSE)),0,VLOOKUP(N350,DANGERARRETE,10,FALSE))</f>
        <v>0</v>
      </c>
      <c r="CF350" s="154">
        <f>IF(ISNA(VLOOKUP(O350,DANGERARRETE,10,FALSE)),0,VLOOKUP(O350,DANGERARRETE,10,FALSE))</f>
        <v>0</v>
      </c>
      <c r="CG350" s="154">
        <f t="shared" si="202"/>
        <v>0</v>
      </c>
      <c r="CH350" s="296" t="str">
        <f t="shared" si="205"/>
        <v>NON</v>
      </c>
    </row>
    <row r="351" spans="1:86" s="108" customFormat="1" ht="26.5" customHeight="1" x14ac:dyDescent="0.25">
      <c r="A351" s="77">
        <v>116</v>
      </c>
      <c r="B351" s="105"/>
      <c r="C351" s="105"/>
      <c r="D351" s="106"/>
      <c r="E351" s="106"/>
      <c r="F351" s="107"/>
      <c r="G351" s="114" t="s">
        <v>76</v>
      </c>
      <c r="H351" s="114" t="s">
        <v>76</v>
      </c>
      <c r="I351" s="114" t="s">
        <v>76</v>
      </c>
      <c r="J351" s="114" t="s">
        <v>76</v>
      </c>
      <c r="K351" s="114" t="s">
        <v>9</v>
      </c>
      <c r="L351" s="108" t="s">
        <v>8</v>
      </c>
      <c r="M351" s="108" t="s">
        <v>8</v>
      </c>
      <c r="N351" s="108" t="s">
        <v>8</v>
      </c>
      <c r="O351" s="108" t="s">
        <v>8</v>
      </c>
      <c r="P351" s="225" t="s">
        <v>76</v>
      </c>
      <c r="Q351" s="244" t="s">
        <v>34</v>
      </c>
      <c r="R351" s="259" t="s">
        <v>299</v>
      </c>
      <c r="S351" s="265" t="s">
        <v>300</v>
      </c>
      <c r="T351" s="217">
        <v>0</v>
      </c>
      <c r="U351" s="149" t="s">
        <v>58</v>
      </c>
      <c r="V351" s="149" t="s">
        <v>256</v>
      </c>
      <c r="W351" s="150" t="str">
        <f t="shared" si="177"/>
        <v>&lt; 30 mn</v>
      </c>
      <c r="X351" s="151" t="s">
        <v>31</v>
      </c>
      <c r="Y351" s="229" t="s">
        <v>108</v>
      </c>
      <c r="Z351" s="152">
        <f t="shared" si="182"/>
        <v>0</v>
      </c>
      <c r="AA351" s="152">
        <f t="shared" si="183"/>
        <v>0</v>
      </c>
      <c r="AB351" s="152">
        <f t="shared" si="184"/>
        <v>0</v>
      </c>
      <c r="AC351" s="152">
        <f t="shared" si="185"/>
        <v>0</v>
      </c>
      <c r="AD351" s="152">
        <f t="shared" si="186"/>
        <v>0</v>
      </c>
      <c r="AE351" s="152">
        <f t="shared" si="187"/>
        <v>0</v>
      </c>
      <c r="AF351" s="152">
        <f t="shared" si="188"/>
        <v>0</v>
      </c>
      <c r="AG351" s="152">
        <f t="shared" si="189"/>
        <v>0</v>
      </c>
      <c r="AH351" s="152">
        <f t="shared" si="190"/>
        <v>0</v>
      </c>
      <c r="AI351" s="152">
        <f t="shared" si="191"/>
        <v>0</v>
      </c>
      <c r="AJ351" s="152">
        <f t="shared" si="192"/>
        <v>0</v>
      </c>
      <c r="AK351" s="152">
        <f t="shared" si="193"/>
        <v>0</v>
      </c>
      <c r="AL351" s="263">
        <f t="shared" si="208"/>
        <v>0</v>
      </c>
      <c r="AM351" s="263">
        <f t="shared" si="206"/>
        <v>0</v>
      </c>
      <c r="AN351" s="263">
        <f t="shared" si="209"/>
        <v>0</v>
      </c>
      <c r="AO351" s="251">
        <f t="shared" si="207"/>
        <v>0</v>
      </c>
      <c r="AP351" s="153">
        <f t="shared" si="195"/>
        <v>0</v>
      </c>
      <c r="AQ351" s="153" t="str">
        <f t="shared" si="196"/>
        <v>0</v>
      </c>
      <c r="AR351" s="153" t="str">
        <f t="shared" si="203"/>
        <v>0</v>
      </c>
      <c r="AS351" s="153" t="str">
        <f t="shared" si="204"/>
        <v>0</v>
      </c>
      <c r="AT351" s="247">
        <f t="shared" si="197"/>
        <v>1</v>
      </c>
      <c r="AU351" s="247" t="str">
        <f t="shared" si="198"/>
        <v>Faible</v>
      </c>
      <c r="AV351" s="346" t="str">
        <f t="shared" si="199"/>
        <v>NON</v>
      </c>
      <c r="AW351" s="234" t="str">
        <f>IF(CB351&lt;100,"RISQUE MINIME","RISQUE NON FAIBLE")</f>
        <v>RISQUE MINIME</v>
      </c>
      <c r="AX351" s="231" t="str">
        <f>IF(AO351=0,"NON","OUI")</f>
        <v>NON</v>
      </c>
      <c r="AY351" s="351"/>
      <c r="AZ351" s="352" t="s">
        <v>310</v>
      </c>
      <c r="BA351" s="237" t="str">
        <f>IF(AP351=0,"NON","OUI")</f>
        <v>NON</v>
      </c>
      <c r="BB351" s="351"/>
      <c r="BC351" s="351"/>
      <c r="BD351" s="352" t="s">
        <v>310</v>
      </c>
      <c r="BE351" s="237" t="str">
        <f>IF((AQ351+AR351)=3,"YEUX / INGESTION",IF(AQ351="2","YEUX",IF(AR351="1","INGESTION","NON")))</f>
        <v>NON</v>
      </c>
      <c r="BF351" s="351"/>
      <c r="BG351" s="354" t="s">
        <v>310</v>
      </c>
      <c r="BH351" s="154">
        <f>IF(ISNA(VLOOKUP(L351,CMRCLP,4,FALSE)),0,VLOOKUP(L351,CMRCLP,4))</f>
        <v>0</v>
      </c>
      <c r="BI351" s="154">
        <f>IF(ISNA(VLOOKUP(M351,CMRCLP,4,FALSE)),0,VLOOKUP(M351,CMRCLP,4))</f>
        <v>0</v>
      </c>
      <c r="BJ351" s="154">
        <f>IF(ISNA(VLOOKUP(N351,CMRCLP,4,FALSE)),0,VLOOKUP(N351,CMRCLP,4))</f>
        <v>0</v>
      </c>
      <c r="BK351" s="154">
        <f>IF(ISNA(VLOOKUP(O351,CMRCLP,4,FALSE)),0,VLOOKUP(O351,CMRCLP,4))</f>
        <v>0</v>
      </c>
      <c r="BL351" s="154">
        <f>IF(ISNA(VLOOKUP(L351,DANGERCLP,2,FALSE)),1,VLOOKUP(L351,DANGERCLP,2,FALSE))</f>
        <v>1</v>
      </c>
      <c r="BM351" s="154">
        <f>IF(ISNA(VLOOKUP(M351,DANGERCLP,2,FALSE)),1,VLOOKUP(M351,DANGERCLP,2,FALSE))</f>
        <v>1</v>
      </c>
      <c r="BN351" s="154">
        <f>IF(ISNA(VLOOKUP(N351,DANGERCLP,2,FALSE)),1,VLOOKUP(N351,DANGERCLP,2,FALSE))</f>
        <v>1</v>
      </c>
      <c r="BO351" s="154">
        <f>IF(ISNA(VLOOKUP(O351,DANGERCLP,2,FALSE)),1,VLOOKUP(O351,DANGERCLP,2,FALSE))</f>
        <v>1</v>
      </c>
      <c r="BP351" s="154">
        <f>IF(ISNA(VLOOKUP(P351,VLEPON,2)),1,VLOOKUP(P351,VLEPON,2))</f>
        <v>1</v>
      </c>
      <c r="BQ351" s="155">
        <f>T351/MAXA($T$8:$T$463)</f>
        <v>0</v>
      </c>
      <c r="BR351" s="156">
        <f t="shared" si="178"/>
        <v>11</v>
      </c>
      <c r="BS351" s="156">
        <f t="shared" si="179"/>
        <v>11</v>
      </c>
      <c r="BT351" s="157">
        <f t="shared" si="180"/>
        <v>1</v>
      </c>
      <c r="BU351" s="255">
        <f t="shared" si="194"/>
        <v>1</v>
      </c>
      <c r="BV351" s="252">
        <f>IF(ISNA(VLOOKUP((CONCATENATE(U351,V351)),Fréquencess,3,FALSE)),0,VLOOKUP((CONCATENATE(U351,V351)),Fréquencess,3,FALSE))</f>
        <v>1</v>
      </c>
      <c r="BW351" s="247">
        <f t="shared" si="181"/>
        <v>1</v>
      </c>
      <c r="BX351" s="247">
        <f t="shared" si="200"/>
        <v>1</v>
      </c>
      <c r="BY351" s="247">
        <f>IF(ISNA(VLOOKUP(Q351,score_volatilité,2,FALSE)),0,VLOOKUP(Q351,score_volatilité,2,FALSE))</f>
        <v>1</v>
      </c>
      <c r="BZ351" s="247">
        <f>IF(ISNA(VLOOKUP(X351,score_procédé,2,FALSE)),0,VLOOKUP(X351,score_procédé,2,FALSE))</f>
        <v>0.5</v>
      </c>
      <c r="CA351" s="247">
        <f>IF(ISNA(VLOOKUP(Y351,score_protection,2,FALSE)),0,VLOOKUP(Y351,score_protection,2,FALSE))</f>
        <v>1</v>
      </c>
      <c r="CB351" s="252">
        <f t="shared" si="201"/>
        <v>0.5</v>
      </c>
      <c r="CC351" s="154">
        <f>IF(ISNA(VLOOKUP(L351,DANGERARRETE,10,FALSE)),0,VLOOKUP(L351,DANGERARRETE,10,FALSE))</f>
        <v>0</v>
      </c>
      <c r="CD351" s="154">
        <f>IF(ISNA(VLOOKUP(M351,DANGERARRETE,10,FALSE)),0,VLOOKUP(M351,DANGERARRETE,10,FALSE))</f>
        <v>0</v>
      </c>
      <c r="CE351" s="154">
        <f>IF(ISNA(VLOOKUP(N351,DANGERARRETE,10,FALSE)),0,VLOOKUP(N351,DANGERARRETE,10,FALSE))</f>
        <v>0</v>
      </c>
      <c r="CF351" s="154">
        <f>IF(ISNA(VLOOKUP(O351,DANGERARRETE,10,FALSE)),0,VLOOKUP(O351,DANGERARRETE,10,FALSE))</f>
        <v>0</v>
      </c>
      <c r="CG351" s="154">
        <f t="shared" si="202"/>
        <v>0</v>
      </c>
      <c r="CH351" s="296" t="str">
        <f t="shared" si="205"/>
        <v>NON</v>
      </c>
    </row>
    <row r="352" spans="1:86" s="108" customFormat="1" ht="26.5" customHeight="1" x14ac:dyDescent="0.25">
      <c r="A352" s="77">
        <v>116</v>
      </c>
      <c r="B352" s="105"/>
      <c r="C352" s="105"/>
      <c r="D352" s="106"/>
      <c r="E352" s="106"/>
      <c r="F352" s="107"/>
      <c r="G352" s="114" t="s">
        <v>76</v>
      </c>
      <c r="H352" s="114" t="s">
        <v>76</v>
      </c>
      <c r="I352" s="114" t="s">
        <v>76</v>
      </c>
      <c r="J352" s="114" t="s">
        <v>76</v>
      </c>
      <c r="K352" s="114" t="s">
        <v>9</v>
      </c>
      <c r="L352" s="108" t="s">
        <v>8</v>
      </c>
      <c r="M352" s="108" t="s">
        <v>8</v>
      </c>
      <c r="N352" s="108" t="s">
        <v>8</v>
      </c>
      <c r="O352" s="108" t="s">
        <v>8</v>
      </c>
      <c r="P352" s="225" t="s">
        <v>76</v>
      </c>
      <c r="Q352" s="244" t="s">
        <v>34</v>
      </c>
      <c r="R352" s="259" t="s">
        <v>299</v>
      </c>
      <c r="S352" s="265" t="s">
        <v>300</v>
      </c>
      <c r="T352" s="217">
        <v>0</v>
      </c>
      <c r="U352" s="149" t="s">
        <v>58</v>
      </c>
      <c r="V352" s="149" t="s">
        <v>256</v>
      </c>
      <c r="W352" s="150" t="str">
        <f t="shared" si="177"/>
        <v>&lt; 30 mn</v>
      </c>
      <c r="X352" s="151" t="s">
        <v>31</v>
      </c>
      <c r="Y352" s="229" t="s">
        <v>108</v>
      </c>
      <c r="Z352" s="152">
        <f t="shared" si="182"/>
        <v>0</v>
      </c>
      <c r="AA352" s="152">
        <f t="shared" si="183"/>
        <v>0</v>
      </c>
      <c r="AB352" s="152">
        <f t="shared" si="184"/>
        <v>0</v>
      </c>
      <c r="AC352" s="152">
        <f t="shared" si="185"/>
        <v>0</v>
      </c>
      <c r="AD352" s="152">
        <f t="shared" si="186"/>
        <v>0</v>
      </c>
      <c r="AE352" s="152">
        <f t="shared" si="187"/>
        <v>0</v>
      </c>
      <c r="AF352" s="152">
        <f t="shared" si="188"/>
        <v>0</v>
      </c>
      <c r="AG352" s="152">
        <f t="shared" si="189"/>
        <v>0</v>
      </c>
      <c r="AH352" s="152">
        <f t="shared" si="190"/>
        <v>0</v>
      </c>
      <c r="AI352" s="152">
        <f t="shared" si="191"/>
        <v>0</v>
      </c>
      <c r="AJ352" s="152">
        <f t="shared" si="192"/>
        <v>0</v>
      </c>
      <c r="AK352" s="152">
        <f t="shared" si="193"/>
        <v>0</v>
      </c>
      <c r="AL352" s="263">
        <f t="shared" si="208"/>
        <v>0</v>
      </c>
      <c r="AM352" s="263">
        <f t="shared" si="206"/>
        <v>0</v>
      </c>
      <c r="AN352" s="263">
        <f t="shared" si="209"/>
        <v>0</v>
      </c>
      <c r="AO352" s="251">
        <f t="shared" si="207"/>
        <v>0</v>
      </c>
      <c r="AP352" s="153">
        <f t="shared" si="195"/>
        <v>0</v>
      </c>
      <c r="AQ352" s="153" t="str">
        <f t="shared" si="196"/>
        <v>0</v>
      </c>
      <c r="AR352" s="153" t="str">
        <f t="shared" si="203"/>
        <v>0</v>
      </c>
      <c r="AS352" s="153" t="str">
        <f t="shared" si="204"/>
        <v>0</v>
      </c>
      <c r="AT352" s="247">
        <f t="shared" si="197"/>
        <v>1</v>
      </c>
      <c r="AU352" s="247" t="str">
        <f t="shared" si="198"/>
        <v>Faible</v>
      </c>
      <c r="AV352" s="346" t="str">
        <f t="shared" si="199"/>
        <v>NON</v>
      </c>
      <c r="AW352" s="234" t="str">
        <f>IF(CB352&lt;100,"RISQUE MINIME","RISQUE NON FAIBLE")</f>
        <v>RISQUE MINIME</v>
      </c>
      <c r="AX352" s="231" t="str">
        <f>IF(AO352=0,"NON","OUI")</f>
        <v>NON</v>
      </c>
      <c r="AY352" s="351"/>
      <c r="AZ352" s="352" t="s">
        <v>310</v>
      </c>
      <c r="BA352" s="237" t="str">
        <f>IF(AP352=0,"NON","OUI")</f>
        <v>NON</v>
      </c>
      <c r="BB352" s="351"/>
      <c r="BC352" s="351"/>
      <c r="BD352" s="352" t="s">
        <v>310</v>
      </c>
      <c r="BE352" s="237" t="str">
        <f>IF((AQ352+AR352)=3,"YEUX / INGESTION",IF(AQ352="2","YEUX",IF(AR352="1","INGESTION","NON")))</f>
        <v>NON</v>
      </c>
      <c r="BF352" s="351"/>
      <c r="BG352" s="354" t="s">
        <v>310</v>
      </c>
      <c r="BH352" s="154">
        <f>IF(ISNA(VLOOKUP(L352,CMRCLP,4,FALSE)),0,VLOOKUP(L352,CMRCLP,4))</f>
        <v>0</v>
      </c>
      <c r="BI352" s="154">
        <f>IF(ISNA(VLOOKUP(M352,CMRCLP,4,FALSE)),0,VLOOKUP(M352,CMRCLP,4))</f>
        <v>0</v>
      </c>
      <c r="BJ352" s="154">
        <f>IF(ISNA(VLOOKUP(N352,CMRCLP,4,FALSE)),0,VLOOKUP(N352,CMRCLP,4))</f>
        <v>0</v>
      </c>
      <c r="BK352" s="154">
        <f>IF(ISNA(VLOOKUP(O352,CMRCLP,4,FALSE)),0,VLOOKUP(O352,CMRCLP,4))</f>
        <v>0</v>
      </c>
      <c r="BL352" s="154">
        <f>IF(ISNA(VLOOKUP(L352,DANGERCLP,2,FALSE)),1,VLOOKUP(L352,DANGERCLP,2,FALSE))</f>
        <v>1</v>
      </c>
      <c r="BM352" s="154">
        <f>IF(ISNA(VLOOKUP(M352,DANGERCLP,2,FALSE)),1,VLOOKUP(M352,DANGERCLP,2,FALSE))</f>
        <v>1</v>
      </c>
      <c r="BN352" s="154">
        <f>IF(ISNA(VLOOKUP(N352,DANGERCLP,2,FALSE)),1,VLOOKUP(N352,DANGERCLP,2,FALSE))</f>
        <v>1</v>
      </c>
      <c r="BO352" s="154">
        <f>IF(ISNA(VLOOKUP(O352,DANGERCLP,2,FALSE)),1,VLOOKUP(O352,DANGERCLP,2,FALSE))</f>
        <v>1</v>
      </c>
      <c r="BP352" s="154">
        <f>IF(ISNA(VLOOKUP(P352,VLEPON,2)),1,VLOOKUP(P352,VLEPON,2))</f>
        <v>1</v>
      </c>
      <c r="BQ352" s="155">
        <f>T352/MAXA($T$8:$T$463)</f>
        <v>0</v>
      </c>
      <c r="BR352" s="156">
        <f t="shared" si="178"/>
        <v>11</v>
      </c>
      <c r="BS352" s="156">
        <f t="shared" si="179"/>
        <v>11</v>
      </c>
      <c r="BT352" s="157">
        <f t="shared" si="180"/>
        <v>1</v>
      </c>
      <c r="BU352" s="255">
        <f t="shared" si="194"/>
        <v>1</v>
      </c>
      <c r="BV352" s="252">
        <f>IF(ISNA(VLOOKUP((CONCATENATE(U352,V352)),Fréquencess,3,FALSE)),0,VLOOKUP((CONCATENATE(U352,V352)),Fréquencess,3,FALSE))</f>
        <v>1</v>
      </c>
      <c r="BW352" s="247">
        <f t="shared" si="181"/>
        <v>1</v>
      </c>
      <c r="BX352" s="247">
        <f t="shared" si="200"/>
        <v>1</v>
      </c>
      <c r="BY352" s="247">
        <f>IF(ISNA(VLOOKUP(Q352,score_volatilité,2,FALSE)),0,VLOOKUP(Q352,score_volatilité,2,FALSE))</f>
        <v>1</v>
      </c>
      <c r="BZ352" s="247">
        <f>IF(ISNA(VLOOKUP(X352,score_procédé,2,FALSE)),0,VLOOKUP(X352,score_procédé,2,FALSE))</f>
        <v>0.5</v>
      </c>
      <c r="CA352" s="247">
        <f>IF(ISNA(VLOOKUP(Y352,score_protection,2,FALSE)),0,VLOOKUP(Y352,score_protection,2,FALSE))</f>
        <v>1</v>
      </c>
      <c r="CB352" s="252">
        <f t="shared" si="201"/>
        <v>0.5</v>
      </c>
      <c r="CC352" s="154">
        <f>IF(ISNA(VLOOKUP(L352,DANGERARRETE,10,FALSE)),0,VLOOKUP(L352,DANGERARRETE,10,FALSE))</f>
        <v>0</v>
      </c>
      <c r="CD352" s="154">
        <f>IF(ISNA(VLOOKUP(M352,DANGERARRETE,10,FALSE)),0,VLOOKUP(M352,DANGERARRETE,10,FALSE))</f>
        <v>0</v>
      </c>
      <c r="CE352" s="154">
        <f>IF(ISNA(VLOOKUP(N352,DANGERARRETE,10,FALSE)),0,VLOOKUP(N352,DANGERARRETE,10,FALSE))</f>
        <v>0</v>
      </c>
      <c r="CF352" s="154">
        <f>IF(ISNA(VLOOKUP(O352,DANGERARRETE,10,FALSE)),0,VLOOKUP(O352,DANGERARRETE,10,FALSE))</f>
        <v>0</v>
      </c>
      <c r="CG352" s="154">
        <f t="shared" si="202"/>
        <v>0</v>
      </c>
      <c r="CH352" s="296" t="str">
        <f t="shared" si="205"/>
        <v>NON</v>
      </c>
    </row>
    <row r="353" spans="1:86" s="108" customFormat="1" ht="26.5" customHeight="1" x14ac:dyDescent="0.25">
      <c r="A353" s="77">
        <v>116</v>
      </c>
      <c r="B353" s="105"/>
      <c r="C353" s="105"/>
      <c r="D353" s="106"/>
      <c r="E353" s="106"/>
      <c r="F353" s="107"/>
      <c r="G353" s="114" t="s">
        <v>76</v>
      </c>
      <c r="H353" s="114" t="s">
        <v>76</v>
      </c>
      <c r="I353" s="114" t="s">
        <v>76</v>
      </c>
      <c r="J353" s="114" t="s">
        <v>76</v>
      </c>
      <c r="K353" s="114" t="s">
        <v>9</v>
      </c>
      <c r="L353" s="108" t="s">
        <v>8</v>
      </c>
      <c r="M353" s="108" t="s">
        <v>8</v>
      </c>
      <c r="N353" s="108" t="s">
        <v>8</v>
      </c>
      <c r="O353" s="108" t="s">
        <v>8</v>
      </c>
      <c r="P353" s="225" t="s">
        <v>76</v>
      </c>
      <c r="Q353" s="244" t="s">
        <v>34</v>
      </c>
      <c r="R353" s="259" t="s">
        <v>299</v>
      </c>
      <c r="S353" s="265" t="s">
        <v>300</v>
      </c>
      <c r="T353" s="217">
        <v>0</v>
      </c>
      <c r="U353" s="149" t="s">
        <v>58</v>
      </c>
      <c r="V353" s="149" t="s">
        <v>256</v>
      </c>
      <c r="W353" s="150" t="str">
        <f t="shared" si="177"/>
        <v>&lt; 30 mn</v>
      </c>
      <c r="X353" s="151" t="s">
        <v>31</v>
      </c>
      <c r="Y353" s="229" t="s">
        <v>108</v>
      </c>
      <c r="Z353" s="152">
        <f t="shared" si="182"/>
        <v>0</v>
      </c>
      <c r="AA353" s="152">
        <f t="shared" si="183"/>
        <v>0</v>
      </c>
      <c r="AB353" s="152">
        <f t="shared" si="184"/>
        <v>0</v>
      </c>
      <c r="AC353" s="152">
        <f t="shared" si="185"/>
        <v>0</v>
      </c>
      <c r="AD353" s="152">
        <f t="shared" si="186"/>
        <v>0</v>
      </c>
      <c r="AE353" s="152">
        <f t="shared" si="187"/>
        <v>0</v>
      </c>
      <c r="AF353" s="152">
        <f t="shared" si="188"/>
        <v>0</v>
      </c>
      <c r="AG353" s="152">
        <f t="shared" si="189"/>
        <v>0</v>
      </c>
      <c r="AH353" s="152">
        <f t="shared" si="190"/>
        <v>0</v>
      </c>
      <c r="AI353" s="152">
        <f t="shared" si="191"/>
        <v>0</v>
      </c>
      <c r="AJ353" s="152">
        <f t="shared" si="192"/>
        <v>0</v>
      </c>
      <c r="AK353" s="152">
        <f t="shared" si="193"/>
        <v>0</v>
      </c>
      <c r="AL353" s="263">
        <f t="shared" si="208"/>
        <v>0</v>
      </c>
      <c r="AM353" s="263">
        <f t="shared" si="206"/>
        <v>0</v>
      </c>
      <c r="AN353" s="263">
        <f t="shared" si="209"/>
        <v>0</v>
      </c>
      <c r="AO353" s="251">
        <f t="shared" si="207"/>
        <v>0</v>
      </c>
      <c r="AP353" s="153">
        <f t="shared" si="195"/>
        <v>0</v>
      </c>
      <c r="AQ353" s="153" t="str">
        <f t="shared" si="196"/>
        <v>0</v>
      </c>
      <c r="AR353" s="153" t="str">
        <f t="shared" si="203"/>
        <v>0</v>
      </c>
      <c r="AS353" s="153" t="str">
        <f t="shared" si="204"/>
        <v>0</v>
      </c>
      <c r="AT353" s="247">
        <f t="shared" si="197"/>
        <v>1</v>
      </c>
      <c r="AU353" s="247" t="str">
        <f t="shared" si="198"/>
        <v>Faible</v>
      </c>
      <c r="AV353" s="346" t="str">
        <f t="shared" si="199"/>
        <v>NON</v>
      </c>
      <c r="AW353" s="234" t="str">
        <f>IF(CB353&lt;100,"RISQUE MINIME","RISQUE NON FAIBLE")</f>
        <v>RISQUE MINIME</v>
      </c>
      <c r="AX353" s="231" t="str">
        <f>IF(AO353=0,"NON","OUI")</f>
        <v>NON</v>
      </c>
      <c r="AY353" s="351"/>
      <c r="AZ353" s="352" t="s">
        <v>310</v>
      </c>
      <c r="BA353" s="237" t="str">
        <f>IF(AP353=0,"NON","OUI")</f>
        <v>NON</v>
      </c>
      <c r="BB353" s="351"/>
      <c r="BC353" s="351"/>
      <c r="BD353" s="352" t="s">
        <v>310</v>
      </c>
      <c r="BE353" s="237" t="str">
        <f>IF((AQ353+AR353)=3,"YEUX / INGESTION",IF(AQ353="2","YEUX",IF(AR353="1","INGESTION","NON")))</f>
        <v>NON</v>
      </c>
      <c r="BF353" s="351"/>
      <c r="BG353" s="354" t="s">
        <v>310</v>
      </c>
      <c r="BH353" s="154">
        <f>IF(ISNA(VLOOKUP(L353,CMRCLP,4,FALSE)),0,VLOOKUP(L353,CMRCLP,4))</f>
        <v>0</v>
      </c>
      <c r="BI353" s="154">
        <f>IF(ISNA(VLOOKUP(M353,CMRCLP,4,FALSE)),0,VLOOKUP(M353,CMRCLP,4))</f>
        <v>0</v>
      </c>
      <c r="BJ353" s="154">
        <f>IF(ISNA(VLOOKUP(N353,CMRCLP,4,FALSE)),0,VLOOKUP(N353,CMRCLP,4))</f>
        <v>0</v>
      </c>
      <c r="BK353" s="154">
        <f>IF(ISNA(VLOOKUP(O353,CMRCLP,4,FALSE)),0,VLOOKUP(O353,CMRCLP,4))</f>
        <v>0</v>
      </c>
      <c r="BL353" s="154">
        <f>IF(ISNA(VLOOKUP(L353,DANGERCLP,2,FALSE)),1,VLOOKUP(L353,DANGERCLP,2,FALSE))</f>
        <v>1</v>
      </c>
      <c r="BM353" s="154">
        <f>IF(ISNA(VLOOKUP(M353,DANGERCLP,2,FALSE)),1,VLOOKUP(M353,DANGERCLP,2,FALSE))</f>
        <v>1</v>
      </c>
      <c r="BN353" s="154">
        <f>IF(ISNA(VLOOKUP(N353,DANGERCLP,2,FALSE)),1,VLOOKUP(N353,DANGERCLP,2,FALSE))</f>
        <v>1</v>
      </c>
      <c r="BO353" s="154">
        <f>IF(ISNA(VLOOKUP(O353,DANGERCLP,2,FALSE)),1,VLOOKUP(O353,DANGERCLP,2,FALSE))</f>
        <v>1</v>
      </c>
      <c r="BP353" s="154">
        <f>IF(ISNA(VLOOKUP(P353,VLEPON,2)),1,VLOOKUP(P353,VLEPON,2))</f>
        <v>1</v>
      </c>
      <c r="BQ353" s="155">
        <f>T353/MAXA($T$8:$T$463)</f>
        <v>0</v>
      </c>
      <c r="BR353" s="156">
        <f t="shared" si="178"/>
        <v>11</v>
      </c>
      <c r="BS353" s="156">
        <f t="shared" si="179"/>
        <v>11</v>
      </c>
      <c r="BT353" s="157">
        <f t="shared" si="180"/>
        <v>1</v>
      </c>
      <c r="BU353" s="255">
        <f t="shared" si="194"/>
        <v>1</v>
      </c>
      <c r="BV353" s="252">
        <f>IF(ISNA(VLOOKUP((CONCATENATE(U353,V353)),Fréquencess,3,FALSE)),0,VLOOKUP((CONCATENATE(U353,V353)),Fréquencess,3,FALSE))</f>
        <v>1</v>
      </c>
      <c r="BW353" s="247">
        <f t="shared" si="181"/>
        <v>1</v>
      </c>
      <c r="BX353" s="247">
        <f t="shared" si="200"/>
        <v>1</v>
      </c>
      <c r="BY353" s="247">
        <f>IF(ISNA(VLOOKUP(Q353,score_volatilité,2,FALSE)),0,VLOOKUP(Q353,score_volatilité,2,FALSE))</f>
        <v>1</v>
      </c>
      <c r="BZ353" s="247">
        <f>IF(ISNA(VLOOKUP(X353,score_procédé,2,FALSE)),0,VLOOKUP(X353,score_procédé,2,FALSE))</f>
        <v>0.5</v>
      </c>
      <c r="CA353" s="247">
        <f>IF(ISNA(VLOOKUP(Y353,score_protection,2,FALSE)),0,VLOOKUP(Y353,score_protection,2,FALSE))</f>
        <v>1</v>
      </c>
      <c r="CB353" s="252">
        <f t="shared" si="201"/>
        <v>0.5</v>
      </c>
      <c r="CC353" s="154">
        <f>IF(ISNA(VLOOKUP(L353,DANGERARRETE,10,FALSE)),0,VLOOKUP(L353,DANGERARRETE,10,FALSE))</f>
        <v>0</v>
      </c>
      <c r="CD353" s="154">
        <f>IF(ISNA(VLOOKUP(M353,DANGERARRETE,10,FALSE)),0,VLOOKUP(M353,DANGERARRETE,10,FALSE))</f>
        <v>0</v>
      </c>
      <c r="CE353" s="154">
        <f>IF(ISNA(VLOOKUP(N353,DANGERARRETE,10,FALSE)),0,VLOOKUP(N353,DANGERARRETE,10,FALSE))</f>
        <v>0</v>
      </c>
      <c r="CF353" s="154">
        <f>IF(ISNA(VLOOKUP(O353,DANGERARRETE,10,FALSE)),0,VLOOKUP(O353,DANGERARRETE,10,FALSE))</f>
        <v>0</v>
      </c>
      <c r="CG353" s="154">
        <f t="shared" si="202"/>
        <v>0</v>
      </c>
      <c r="CH353" s="296" t="str">
        <f t="shared" si="205"/>
        <v>NON</v>
      </c>
    </row>
    <row r="354" spans="1:86" s="108" customFormat="1" ht="26.5" customHeight="1" x14ac:dyDescent="0.25">
      <c r="A354" s="77">
        <v>116</v>
      </c>
      <c r="B354" s="105"/>
      <c r="C354" s="105"/>
      <c r="D354" s="106"/>
      <c r="E354" s="106"/>
      <c r="F354" s="107"/>
      <c r="G354" s="114" t="s">
        <v>76</v>
      </c>
      <c r="H354" s="114" t="s">
        <v>76</v>
      </c>
      <c r="I354" s="114" t="s">
        <v>76</v>
      </c>
      <c r="J354" s="114" t="s">
        <v>76</v>
      </c>
      <c r="K354" s="114" t="s">
        <v>9</v>
      </c>
      <c r="L354" s="108" t="s">
        <v>8</v>
      </c>
      <c r="M354" s="108" t="s">
        <v>8</v>
      </c>
      <c r="N354" s="108" t="s">
        <v>8</v>
      </c>
      <c r="O354" s="108" t="s">
        <v>8</v>
      </c>
      <c r="P354" s="225" t="s">
        <v>76</v>
      </c>
      <c r="Q354" s="244" t="s">
        <v>34</v>
      </c>
      <c r="R354" s="259" t="s">
        <v>299</v>
      </c>
      <c r="S354" s="265" t="s">
        <v>300</v>
      </c>
      <c r="T354" s="217">
        <v>0</v>
      </c>
      <c r="U354" s="149" t="s">
        <v>58</v>
      </c>
      <c r="V354" s="149" t="s">
        <v>256</v>
      </c>
      <c r="W354" s="150" t="str">
        <f t="shared" si="177"/>
        <v>&lt; 30 mn</v>
      </c>
      <c r="X354" s="151" t="s">
        <v>31</v>
      </c>
      <c r="Y354" s="229" t="s">
        <v>108</v>
      </c>
      <c r="Z354" s="152">
        <f t="shared" si="182"/>
        <v>0</v>
      </c>
      <c r="AA354" s="152">
        <f t="shared" si="183"/>
        <v>0</v>
      </c>
      <c r="AB354" s="152">
        <f t="shared" si="184"/>
        <v>0</v>
      </c>
      <c r="AC354" s="152">
        <f t="shared" si="185"/>
        <v>0</v>
      </c>
      <c r="AD354" s="152">
        <f t="shared" si="186"/>
        <v>0</v>
      </c>
      <c r="AE354" s="152">
        <f t="shared" si="187"/>
        <v>0</v>
      </c>
      <c r="AF354" s="152">
        <f t="shared" si="188"/>
        <v>0</v>
      </c>
      <c r="AG354" s="152">
        <f t="shared" si="189"/>
        <v>0</v>
      </c>
      <c r="AH354" s="152">
        <f t="shared" si="190"/>
        <v>0</v>
      </c>
      <c r="AI354" s="152">
        <f t="shared" si="191"/>
        <v>0</v>
      </c>
      <c r="AJ354" s="152">
        <f t="shared" si="192"/>
        <v>0</v>
      </c>
      <c r="AK354" s="152">
        <f t="shared" si="193"/>
        <v>0</v>
      </c>
      <c r="AL354" s="263">
        <f t="shared" si="208"/>
        <v>0</v>
      </c>
      <c r="AM354" s="263">
        <f t="shared" si="206"/>
        <v>0</v>
      </c>
      <c r="AN354" s="263">
        <f t="shared" si="209"/>
        <v>0</v>
      </c>
      <c r="AO354" s="251">
        <f t="shared" si="207"/>
        <v>0</v>
      </c>
      <c r="AP354" s="153">
        <f t="shared" si="195"/>
        <v>0</v>
      </c>
      <c r="AQ354" s="153" t="str">
        <f t="shared" si="196"/>
        <v>0</v>
      </c>
      <c r="AR354" s="153" t="str">
        <f t="shared" si="203"/>
        <v>0</v>
      </c>
      <c r="AS354" s="153" t="str">
        <f t="shared" si="204"/>
        <v>0</v>
      </c>
      <c r="AT354" s="247">
        <f t="shared" si="197"/>
        <v>1</v>
      </c>
      <c r="AU354" s="247" t="str">
        <f t="shared" si="198"/>
        <v>Faible</v>
      </c>
      <c r="AV354" s="346" t="str">
        <f t="shared" si="199"/>
        <v>NON</v>
      </c>
      <c r="AW354" s="234" t="str">
        <f>IF(CB354&lt;100,"RISQUE MINIME","RISQUE NON FAIBLE")</f>
        <v>RISQUE MINIME</v>
      </c>
      <c r="AX354" s="231" t="str">
        <f>IF(AO354=0,"NON","OUI")</f>
        <v>NON</v>
      </c>
      <c r="AY354" s="351"/>
      <c r="AZ354" s="352" t="s">
        <v>310</v>
      </c>
      <c r="BA354" s="237" t="str">
        <f>IF(AP354=0,"NON","OUI")</f>
        <v>NON</v>
      </c>
      <c r="BB354" s="351"/>
      <c r="BC354" s="351"/>
      <c r="BD354" s="352" t="s">
        <v>310</v>
      </c>
      <c r="BE354" s="237" t="str">
        <f>IF((AQ354+AR354)=3,"YEUX / INGESTION",IF(AQ354="2","YEUX",IF(AR354="1","INGESTION","NON")))</f>
        <v>NON</v>
      </c>
      <c r="BF354" s="351"/>
      <c r="BG354" s="354" t="s">
        <v>310</v>
      </c>
      <c r="BH354" s="154">
        <f>IF(ISNA(VLOOKUP(L354,CMRCLP,4,FALSE)),0,VLOOKUP(L354,CMRCLP,4))</f>
        <v>0</v>
      </c>
      <c r="BI354" s="154">
        <f>IF(ISNA(VLOOKUP(M354,CMRCLP,4,FALSE)),0,VLOOKUP(M354,CMRCLP,4))</f>
        <v>0</v>
      </c>
      <c r="BJ354" s="154">
        <f>IF(ISNA(VLOOKUP(N354,CMRCLP,4,FALSE)),0,VLOOKUP(N354,CMRCLP,4))</f>
        <v>0</v>
      </c>
      <c r="BK354" s="154">
        <f>IF(ISNA(VLOOKUP(O354,CMRCLP,4,FALSE)),0,VLOOKUP(O354,CMRCLP,4))</f>
        <v>0</v>
      </c>
      <c r="BL354" s="154">
        <f>IF(ISNA(VLOOKUP(L354,DANGERCLP,2,FALSE)),1,VLOOKUP(L354,DANGERCLP,2,FALSE))</f>
        <v>1</v>
      </c>
      <c r="BM354" s="154">
        <f>IF(ISNA(VLOOKUP(M354,DANGERCLP,2,FALSE)),1,VLOOKUP(M354,DANGERCLP,2,FALSE))</f>
        <v>1</v>
      </c>
      <c r="BN354" s="154">
        <f>IF(ISNA(VLOOKUP(N354,DANGERCLP,2,FALSE)),1,VLOOKUP(N354,DANGERCLP,2,FALSE))</f>
        <v>1</v>
      </c>
      <c r="BO354" s="154">
        <f>IF(ISNA(VLOOKUP(O354,DANGERCLP,2,FALSE)),1,VLOOKUP(O354,DANGERCLP,2,FALSE))</f>
        <v>1</v>
      </c>
      <c r="BP354" s="154">
        <f>IF(ISNA(VLOOKUP(P354,VLEPON,2)),1,VLOOKUP(P354,VLEPON,2))</f>
        <v>1</v>
      </c>
      <c r="BQ354" s="155">
        <f>T354/MAXA($T$8:$T$463)</f>
        <v>0</v>
      </c>
      <c r="BR354" s="156">
        <f t="shared" si="178"/>
        <v>11</v>
      </c>
      <c r="BS354" s="156">
        <f t="shared" si="179"/>
        <v>11</v>
      </c>
      <c r="BT354" s="157">
        <f t="shared" si="180"/>
        <v>1</v>
      </c>
      <c r="BU354" s="255">
        <f t="shared" si="194"/>
        <v>1</v>
      </c>
      <c r="BV354" s="252">
        <f>IF(ISNA(VLOOKUP((CONCATENATE(U354,V354)),Fréquencess,3,FALSE)),0,VLOOKUP((CONCATENATE(U354,V354)),Fréquencess,3,FALSE))</f>
        <v>1</v>
      </c>
      <c r="BW354" s="247">
        <f t="shared" si="181"/>
        <v>1</v>
      </c>
      <c r="BX354" s="247">
        <f t="shared" si="200"/>
        <v>1</v>
      </c>
      <c r="BY354" s="247">
        <f>IF(ISNA(VLOOKUP(Q354,score_volatilité,2,FALSE)),0,VLOOKUP(Q354,score_volatilité,2,FALSE))</f>
        <v>1</v>
      </c>
      <c r="BZ354" s="247">
        <f>IF(ISNA(VLOOKUP(X354,score_procédé,2,FALSE)),0,VLOOKUP(X354,score_procédé,2,FALSE))</f>
        <v>0.5</v>
      </c>
      <c r="CA354" s="247">
        <f>IF(ISNA(VLOOKUP(Y354,score_protection,2,FALSE)),0,VLOOKUP(Y354,score_protection,2,FALSE))</f>
        <v>1</v>
      </c>
      <c r="CB354" s="252">
        <f t="shared" si="201"/>
        <v>0.5</v>
      </c>
      <c r="CC354" s="154">
        <f>IF(ISNA(VLOOKUP(L354,DANGERARRETE,10,FALSE)),0,VLOOKUP(L354,DANGERARRETE,10,FALSE))</f>
        <v>0</v>
      </c>
      <c r="CD354" s="154">
        <f>IF(ISNA(VLOOKUP(M354,DANGERARRETE,10,FALSE)),0,VLOOKUP(M354,DANGERARRETE,10,FALSE))</f>
        <v>0</v>
      </c>
      <c r="CE354" s="154">
        <f>IF(ISNA(VLOOKUP(N354,DANGERARRETE,10,FALSE)),0,VLOOKUP(N354,DANGERARRETE,10,FALSE))</f>
        <v>0</v>
      </c>
      <c r="CF354" s="154">
        <f>IF(ISNA(VLOOKUP(O354,DANGERARRETE,10,FALSE)),0,VLOOKUP(O354,DANGERARRETE,10,FALSE))</f>
        <v>0</v>
      </c>
      <c r="CG354" s="154">
        <f t="shared" si="202"/>
        <v>0</v>
      </c>
      <c r="CH354" s="296" t="str">
        <f t="shared" si="205"/>
        <v>NON</v>
      </c>
    </row>
    <row r="355" spans="1:86" s="108" customFormat="1" ht="26.5" customHeight="1" x14ac:dyDescent="0.25">
      <c r="A355" s="77">
        <v>116</v>
      </c>
      <c r="B355" s="105"/>
      <c r="C355" s="105"/>
      <c r="D355" s="106"/>
      <c r="E355" s="106"/>
      <c r="F355" s="107"/>
      <c r="G355" s="114" t="s">
        <v>76</v>
      </c>
      <c r="H355" s="114" t="s">
        <v>76</v>
      </c>
      <c r="I355" s="114" t="s">
        <v>76</v>
      </c>
      <c r="J355" s="114" t="s">
        <v>76</v>
      </c>
      <c r="K355" s="114" t="s">
        <v>9</v>
      </c>
      <c r="L355" s="108" t="s">
        <v>8</v>
      </c>
      <c r="M355" s="108" t="s">
        <v>8</v>
      </c>
      <c r="N355" s="108" t="s">
        <v>8</v>
      </c>
      <c r="O355" s="108" t="s">
        <v>8</v>
      </c>
      <c r="P355" s="225" t="s">
        <v>76</v>
      </c>
      <c r="Q355" s="244" t="s">
        <v>34</v>
      </c>
      <c r="R355" s="259" t="s">
        <v>299</v>
      </c>
      <c r="S355" s="265" t="s">
        <v>300</v>
      </c>
      <c r="T355" s="217">
        <v>0</v>
      </c>
      <c r="U355" s="149" t="s">
        <v>58</v>
      </c>
      <c r="V355" s="149" t="s">
        <v>256</v>
      </c>
      <c r="W355" s="150" t="str">
        <f t="shared" si="177"/>
        <v>&lt; 30 mn</v>
      </c>
      <c r="X355" s="151" t="s">
        <v>31</v>
      </c>
      <c r="Y355" s="229" t="s">
        <v>108</v>
      </c>
      <c r="Z355" s="152">
        <f t="shared" si="182"/>
        <v>0</v>
      </c>
      <c r="AA355" s="152">
        <f t="shared" si="183"/>
        <v>0</v>
      </c>
      <c r="AB355" s="152">
        <f t="shared" si="184"/>
        <v>0</v>
      </c>
      <c r="AC355" s="152">
        <f t="shared" si="185"/>
        <v>0</v>
      </c>
      <c r="AD355" s="152">
        <f t="shared" si="186"/>
        <v>0</v>
      </c>
      <c r="AE355" s="152">
        <f t="shared" si="187"/>
        <v>0</v>
      </c>
      <c r="AF355" s="152">
        <f t="shared" si="188"/>
        <v>0</v>
      </c>
      <c r="AG355" s="152">
        <f t="shared" si="189"/>
        <v>0</v>
      </c>
      <c r="AH355" s="152">
        <f t="shared" si="190"/>
        <v>0</v>
      </c>
      <c r="AI355" s="152">
        <f t="shared" si="191"/>
        <v>0</v>
      </c>
      <c r="AJ355" s="152">
        <f t="shared" si="192"/>
        <v>0</v>
      </c>
      <c r="AK355" s="152">
        <f t="shared" si="193"/>
        <v>0</v>
      </c>
      <c r="AL355" s="263">
        <f t="shared" si="208"/>
        <v>0</v>
      </c>
      <c r="AM355" s="263">
        <f t="shared" si="206"/>
        <v>0</v>
      </c>
      <c r="AN355" s="263">
        <f t="shared" si="209"/>
        <v>0</v>
      </c>
      <c r="AO355" s="251">
        <f t="shared" si="207"/>
        <v>0</v>
      </c>
      <c r="AP355" s="153">
        <f t="shared" si="195"/>
        <v>0</v>
      </c>
      <c r="AQ355" s="153" t="str">
        <f t="shared" si="196"/>
        <v>0</v>
      </c>
      <c r="AR355" s="153" t="str">
        <f t="shared" si="203"/>
        <v>0</v>
      </c>
      <c r="AS355" s="153" t="str">
        <f t="shared" si="204"/>
        <v>0</v>
      </c>
      <c r="AT355" s="247">
        <f t="shared" si="197"/>
        <v>1</v>
      </c>
      <c r="AU355" s="247" t="str">
        <f t="shared" si="198"/>
        <v>Faible</v>
      </c>
      <c r="AV355" s="346" t="str">
        <f t="shared" si="199"/>
        <v>NON</v>
      </c>
      <c r="AW355" s="234" t="str">
        <f>IF(CB355&lt;100,"RISQUE MINIME","RISQUE NON FAIBLE")</f>
        <v>RISQUE MINIME</v>
      </c>
      <c r="AX355" s="231" t="str">
        <f>IF(AO355=0,"NON","OUI")</f>
        <v>NON</v>
      </c>
      <c r="AY355" s="351"/>
      <c r="AZ355" s="352" t="s">
        <v>310</v>
      </c>
      <c r="BA355" s="237" t="str">
        <f>IF(AP355=0,"NON","OUI")</f>
        <v>NON</v>
      </c>
      <c r="BB355" s="351"/>
      <c r="BC355" s="351"/>
      <c r="BD355" s="352" t="s">
        <v>310</v>
      </c>
      <c r="BE355" s="237" t="str">
        <f>IF((AQ355+AR355)=3,"YEUX / INGESTION",IF(AQ355="2","YEUX",IF(AR355="1","INGESTION","NON")))</f>
        <v>NON</v>
      </c>
      <c r="BF355" s="351"/>
      <c r="BG355" s="354" t="s">
        <v>310</v>
      </c>
      <c r="BH355" s="154">
        <f>IF(ISNA(VLOOKUP(L355,CMRCLP,4,FALSE)),0,VLOOKUP(L355,CMRCLP,4))</f>
        <v>0</v>
      </c>
      <c r="BI355" s="154">
        <f>IF(ISNA(VLOOKUP(M355,CMRCLP,4,FALSE)),0,VLOOKUP(M355,CMRCLP,4))</f>
        <v>0</v>
      </c>
      <c r="BJ355" s="154">
        <f>IF(ISNA(VLOOKUP(N355,CMRCLP,4,FALSE)),0,VLOOKUP(N355,CMRCLP,4))</f>
        <v>0</v>
      </c>
      <c r="BK355" s="154">
        <f>IF(ISNA(VLOOKUP(O355,CMRCLP,4,FALSE)),0,VLOOKUP(O355,CMRCLP,4))</f>
        <v>0</v>
      </c>
      <c r="BL355" s="154">
        <f>IF(ISNA(VLOOKUP(L355,DANGERCLP,2,FALSE)),1,VLOOKUP(L355,DANGERCLP,2,FALSE))</f>
        <v>1</v>
      </c>
      <c r="BM355" s="154">
        <f>IF(ISNA(VLOOKUP(M355,DANGERCLP,2,FALSE)),1,VLOOKUP(M355,DANGERCLP,2,FALSE))</f>
        <v>1</v>
      </c>
      <c r="BN355" s="154">
        <f>IF(ISNA(VLOOKUP(N355,DANGERCLP,2,FALSE)),1,VLOOKUP(N355,DANGERCLP,2,FALSE))</f>
        <v>1</v>
      </c>
      <c r="BO355" s="154">
        <f>IF(ISNA(VLOOKUP(O355,DANGERCLP,2,FALSE)),1,VLOOKUP(O355,DANGERCLP,2,FALSE))</f>
        <v>1</v>
      </c>
      <c r="BP355" s="154">
        <f>IF(ISNA(VLOOKUP(P355,VLEPON,2)),1,VLOOKUP(P355,VLEPON,2))</f>
        <v>1</v>
      </c>
      <c r="BQ355" s="155">
        <f>T355/MAXA($T$8:$T$463)</f>
        <v>0</v>
      </c>
      <c r="BR355" s="156">
        <f t="shared" si="178"/>
        <v>11</v>
      </c>
      <c r="BS355" s="156">
        <f t="shared" si="179"/>
        <v>11</v>
      </c>
      <c r="BT355" s="157">
        <f t="shared" si="180"/>
        <v>1</v>
      </c>
      <c r="BU355" s="255">
        <f t="shared" si="194"/>
        <v>1</v>
      </c>
      <c r="BV355" s="252">
        <f>IF(ISNA(VLOOKUP((CONCATENATE(U355,V355)),Fréquencess,3,FALSE)),0,VLOOKUP((CONCATENATE(U355,V355)),Fréquencess,3,FALSE))</f>
        <v>1</v>
      </c>
      <c r="BW355" s="247">
        <f t="shared" si="181"/>
        <v>1</v>
      </c>
      <c r="BX355" s="247">
        <f t="shared" si="200"/>
        <v>1</v>
      </c>
      <c r="BY355" s="247">
        <f>IF(ISNA(VLOOKUP(Q355,score_volatilité,2,FALSE)),0,VLOOKUP(Q355,score_volatilité,2,FALSE))</f>
        <v>1</v>
      </c>
      <c r="BZ355" s="247">
        <f>IF(ISNA(VLOOKUP(X355,score_procédé,2,FALSE)),0,VLOOKUP(X355,score_procédé,2,FALSE))</f>
        <v>0.5</v>
      </c>
      <c r="CA355" s="247">
        <f>IF(ISNA(VLOOKUP(Y355,score_protection,2,FALSE)),0,VLOOKUP(Y355,score_protection,2,FALSE))</f>
        <v>1</v>
      </c>
      <c r="CB355" s="252">
        <f t="shared" si="201"/>
        <v>0.5</v>
      </c>
      <c r="CC355" s="154">
        <f>IF(ISNA(VLOOKUP(L355,DANGERARRETE,10,FALSE)),0,VLOOKUP(L355,DANGERARRETE,10,FALSE))</f>
        <v>0</v>
      </c>
      <c r="CD355" s="154">
        <f>IF(ISNA(VLOOKUP(M355,DANGERARRETE,10,FALSE)),0,VLOOKUP(M355,DANGERARRETE,10,FALSE))</f>
        <v>0</v>
      </c>
      <c r="CE355" s="154">
        <f>IF(ISNA(VLOOKUP(N355,DANGERARRETE,10,FALSE)),0,VLOOKUP(N355,DANGERARRETE,10,FALSE))</f>
        <v>0</v>
      </c>
      <c r="CF355" s="154">
        <f>IF(ISNA(VLOOKUP(O355,DANGERARRETE,10,FALSE)),0,VLOOKUP(O355,DANGERARRETE,10,FALSE))</f>
        <v>0</v>
      </c>
      <c r="CG355" s="154">
        <f t="shared" si="202"/>
        <v>0</v>
      </c>
      <c r="CH355" s="296" t="str">
        <f t="shared" si="205"/>
        <v>NON</v>
      </c>
    </row>
    <row r="356" spans="1:86" s="108" customFormat="1" ht="26.5" customHeight="1" x14ac:dyDescent="0.25">
      <c r="A356" s="77">
        <v>116</v>
      </c>
      <c r="B356" s="105"/>
      <c r="C356" s="105"/>
      <c r="D356" s="106"/>
      <c r="E356" s="106"/>
      <c r="F356" s="107"/>
      <c r="G356" s="114" t="s">
        <v>76</v>
      </c>
      <c r="H356" s="114" t="s">
        <v>76</v>
      </c>
      <c r="I356" s="114" t="s">
        <v>76</v>
      </c>
      <c r="J356" s="114" t="s">
        <v>76</v>
      </c>
      <c r="K356" s="114" t="s">
        <v>9</v>
      </c>
      <c r="L356" s="108" t="s">
        <v>8</v>
      </c>
      <c r="M356" s="108" t="s">
        <v>8</v>
      </c>
      <c r="N356" s="108" t="s">
        <v>8</v>
      </c>
      <c r="O356" s="108" t="s">
        <v>8</v>
      </c>
      <c r="P356" s="225" t="s">
        <v>76</v>
      </c>
      <c r="Q356" s="244" t="s">
        <v>34</v>
      </c>
      <c r="R356" s="259" t="s">
        <v>299</v>
      </c>
      <c r="S356" s="265" t="s">
        <v>300</v>
      </c>
      <c r="T356" s="217">
        <v>0</v>
      </c>
      <c r="U356" s="149" t="s">
        <v>58</v>
      </c>
      <c r="V356" s="149" t="s">
        <v>256</v>
      </c>
      <c r="W356" s="150" t="str">
        <f t="shared" si="177"/>
        <v>&lt; 30 mn</v>
      </c>
      <c r="X356" s="151" t="s">
        <v>31</v>
      </c>
      <c r="Y356" s="229" t="s">
        <v>108</v>
      </c>
      <c r="Z356" s="152">
        <f t="shared" si="182"/>
        <v>0</v>
      </c>
      <c r="AA356" s="152">
        <f t="shared" si="183"/>
        <v>0</v>
      </c>
      <c r="AB356" s="152">
        <f t="shared" si="184"/>
        <v>0</v>
      </c>
      <c r="AC356" s="152">
        <f t="shared" si="185"/>
        <v>0</v>
      </c>
      <c r="AD356" s="152">
        <f t="shared" si="186"/>
        <v>0</v>
      </c>
      <c r="AE356" s="152">
        <f t="shared" si="187"/>
        <v>0</v>
      </c>
      <c r="AF356" s="152">
        <f t="shared" si="188"/>
        <v>0</v>
      </c>
      <c r="AG356" s="152">
        <f t="shared" si="189"/>
        <v>0</v>
      </c>
      <c r="AH356" s="152">
        <f t="shared" si="190"/>
        <v>0</v>
      </c>
      <c r="AI356" s="152">
        <f t="shared" si="191"/>
        <v>0</v>
      </c>
      <c r="AJ356" s="152">
        <f t="shared" si="192"/>
        <v>0</v>
      </c>
      <c r="AK356" s="152">
        <f t="shared" si="193"/>
        <v>0</v>
      </c>
      <c r="AL356" s="263">
        <f t="shared" si="208"/>
        <v>0</v>
      </c>
      <c r="AM356" s="263">
        <f t="shared" si="206"/>
        <v>0</v>
      </c>
      <c r="AN356" s="263">
        <f t="shared" si="209"/>
        <v>0</v>
      </c>
      <c r="AO356" s="251">
        <f t="shared" si="207"/>
        <v>0</v>
      </c>
      <c r="AP356" s="153">
        <f t="shared" si="195"/>
        <v>0</v>
      </c>
      <c r="AQ356" s="153" t="str">
        <f t="shared" si="196"/>
        <v>0</v>
      </c>
      <c r="AR356" s="153" t="str">
        <f t="shared" si="203"/>
        <v>0</v>
      </c>
      <c r="AS356" s="153" t="str">
        <f t="shared" si="204"/>
        <v>0</v>
      </c>
      <c r="AT356" s="247">
        <f t="shared" si="197"/>
        <v>1</v>
      </c>
      <c r="AU356" s="247" t="str">
        <f t="shared" si="198"/>
        <v>Faible</v>
      </c>
      <c r="AV356" s="346" t="str">
        <f t="shared" si="199"/>
        <v>NON</v>
      </c>
      <c r="AW356" s="234" t="str">
        <f>IF(CB356&lt;100,"RISQUE MINIME","RISQUE NON FAIBLE")</f>
        <v>RISQUE MINIME</v>
      </c>
      <c r="AX356" s="231" t="str">
        <f>IF(AO356=0,"NON","OUI")</f>
        <v>NON</v>
      </c>
      <c r="AY356" s="351"/>
      <c r="AZ356" s="352" t="s">
        <v>310</v>
      </c>
      <c r="BA356" s="237" t="str">
        <f>IF(AP356=0,"NON","OUI")</f>
        <v>NON</v>
      </c>
      <c r="BB356" s="351"/>
      <c r="BC356" s="351"/>
      <c r="BD356" s="352" t="s">
        <v>310</v>
      </c>
      <c r="BE356" s="237" t="str">
        <f>IF((AQ356+AR356)=3,"YEUX / INGESTION",IF(AQ356="2","YEUX",IF(AR356="1","INGESTION","NON")))</f>
        <v>NON</v>
      </c>
      <c r="BF356" s="351"/>
      <c r="BG356" s="354" t="s">
        <v>310</v>
      </c>
      <c r="BH356" s="154">
        <f>IF(ISNA(VLOOKUP(L356,CMRCLP,4,FALSE)),0,VLOOKUP(L356,CMRCLP,4))</f>
        <v>0</v>
      </c>
      <c r="BI356" s="154">
        <f>IF(ISNA(VLOOKUP(M356,CMRCLP,4,FALSE)),0,VLOOKUP(M356,CMRCLP,4))</f>
        <v>0</v>
      </c>
      <c r="BJ356" s="154">
        <f>IF(ISNA(VLOOKUP(N356,CMRCLP,4,FALSE)),0,VLOOKUP(N356,CMRCLP,4))</f>
        <v>0</v>
      </c>
      <c r="BK356" s="154">
        <f>IF(ISNA(VLOOKUP(O356,CMRCLP,4,FALSE)),0,VLOOKUP(O356,CMRCLP,4))</f>
        <v>0</v>
      </c>
      <c r="BL356" s="154">
        <f>IF(ISNA(VLOOKUP(L356,DANGERCLP,2,FALSE)),1,VLOOKUP(L356,DANGERCLP,2,FALSE))</f>
        <v>1</v>
      </c>
      <c r="BM356" s="154">
        <f>IF(ISNA(VLOOKUP(M356,DANGERCLP,2,FALSE)),1,VLOOKUP(M356,DANGERCLP,2,FALSE))</f>
        <v>1</v>
      </c>
      <c r="BN356" s="154">
        <f>IF(ISNA(VLOOKUP(N356,DANGERCLP,2,FALSE)),1,VLOOKUP(N356,DANGERCLP,2,FALSE))</f>
        <v>1</v>
      </c>
      <c r="BO356" s="154">
        <f>IF(ISNA(VLOOKUP(O356,DANGERCLP,2,FALSE)),1,VLOOKUP(O356,DANGERCLP,2,FALSE))</f>
        <v>1</v>
      </c>
      <c r="BP356" s="154">
        <f>IF(ISNA(VLOOKUP(P356,VLEPON,2)),1,VLOOKUP(P356,VLEPON,2))</f>
        <v>1</v>
      </c>
      <c r="BQ356" s="155">
        <f>T356/MAXA($T$8:$T$463)</f>
        <v>0</v>
      </c>
      <c r="BR356" s="156">
        <f t="shared" si="178"/>
        <v>11</v>
      </c>
      <c r="BS356" s="156">
        <f t="shared" si="179"/>
        <v>11</v>
      </c>
      <c r="BT356" s="157">
        <f t="shared" si="180"/>
        <v>1</v>
      </c>
      <c r="BU356" s="255">
        <f t="shared" si="194"/>
        <v>1</v>
      </c>
      <c r="BV356" s="252">
        <f>IF(ISNA(VLOOKUP((CONCATENATE(U356,V356)),Fréquencess,3,FALSE)),0,VLOOKUP((CONCATENATE(U356,V356)),Fréquencess,3,FALSE))</f>
        <v>1</v>
      </c>
      <c r="BW356" s="247">
        <f t="shared" si="181"/>
        <v>1</v>
      </c>
      <c r="BX356" s="247">
        <f t="shared" si="200"/>
        <v>1</v>
      </c>
      <c r="BY356" s="247">
        <f>IF(ISNA(VLOOKUP(Q356,score_volatilité,2,FALSE)),0,VLOOKUP(Q356,score_volatilité,2,FALSE))</f>
        <v>1</v>
      </c>
      <c r="BZ356" s="247">
        <f>IF(ISNA(VLOOKUP(X356,score_procédé,2,FALSE)),0,VLOOKUP(X356,score_procédé,2,FALSE))</f>
        <v>0.5</v>
      </c>
      <c r="CA356" s="247">
        <f>IF(ISNA(VLOOKUP(Y356,score_protection,2,FALSE)),0,VLOOKUP(Y356,score_protection,2,FALSE))</f>
        <v>1</v>
      </c>
      <c r="CB356" s="252">
        <f t="shared" si="201"/>
        <v>0.5</v>
      </c>
      <c r="CC356" s="154">
        <f>IF(ISNA(VLOOKUP(L356,DANGERARRETE,10,FALSE)),0,VLOOKUP(L356,DANGERARRETE,10,FALSE))</f>
        <v>0</v>
      </c>
      <c r="CD356" s="154">
        <f>IF(ISNA(VLOOKUP(M356,DANGERARRETE,10,FALSE)),0,VLOOKUP(M356,DANGERARRETE,10,FALSE))</f>
        <v>0</v>
      </c>
      <c r="CE356" s="154">
        <f>IF(ISNA(VLOOKUP(N356,DANGERARRETE,10,FALSE)),0,VLOOKUP(N356,DANGERARRETE,10,FALSE))</f>
        <v>0</v>
      </c>
      <c r="CF356" s="154">
        <f>IF(ISNA(VLOOKUP(O356,DANGERARRETE,10,FALSE)),0,VLOOKUP(O356,DANGERARRETE,10,FALSE))</f>
        <v>0</v>
      </c>
      <c r="CG356" s="154">
        <f t="shared" si="202"/>
        <v>0</v>
      </c>
      <c r="CH356" s="296" t="str">
        <f t="shared" si="205"/>
        <v>NON</v>
      </c>
    </row>
    <row r="357" spans="1:86" s="108" customFormat="1" ht="26.5" customHeight="1" x14ac:dyDescent="0.25">
      <c r="A357" s="77">
        <v>116</v>
      </c>
      <c r="B357" s="105"/>
      <c r="C357" s="105"/>
      <c r="D357" s="106"/>
      <c r="E357" s="106"/>
      <c r="F357" s="107"/>
      <c r="G357" s="114" t="s">
        <v>76</v>
      </c>
      <c r="H357" s="114" t="s">
        <v>76</v>
      </c>
      <c r="I357" s="114" t="s">
        <v>76</v>
      </c>
      <c r="J357" s="114" t="s">
        <v>76</v>
      </c>
      <c r="K357" s="114" t="s">
        <v>9</v>
      </c>
      <c r="L357" s="108" t="s">
        <v>8</v>
      </c>
      <c r="M357" s="108" t="s">
        <v>8</v>
      </c>
      <c r="N357" s="108" t="s">
        <v>8</v>
      </c>
      <c r="O357" s="108" t="s">
        <v>8</v>
      </c>
      <c r="P357" s="225" t="s">
        <v>76</v>
      </c>
      <c r="Q357" s="244" t="s">
        <v>34</v>
      </c>
      <c r="R357" s="259" t="s">
        <v>299</v>
      </c>
      <c r="S357" s="265" t="s">
        <v>300</v>
      </c>
      <c r="T357" s="217">
        <v>0</v>
      </c>
      <c r="U357" s="149" t="s">
        <v>58</v>
      </c>
      <c r="V357" s="149" t="s">
        <v>256</v>
      </c>
      <c r="W357" s="150" t="str">
        <f t="shared" si="177"/>
        <v>&lt; 30 mn</v>
      </c>
      <c r="X357" s="151" t="s">
        <v>31</v>
      </c>
      <c r="Y357" s="229" t="s">
        <v>108</v>
      </c>
      <c r="Z357" s="152">
        <f t="shared" si="182"/>
        <v>0</v>
      </c>
      <c r="AA357" s="152">
        <f t="shared" si="183"/>
        <v>0</v>
      </c>
      <c r="AB357" s="152">
        <f t="shared" si="184"/>
        <v>0</v>
      </c>
      <c r="AC357" s="152">
        <f t="shared" si="185"/>
        <v>0</v>
      </c>
      <c r="AD357" s="152">
        <f t="shared" si="186"/>
        <v>0</v>
      </c>
      <c r="AE357" s="152">
        <f t="shared" si="187"/>
        <v>0</v>
      </c>
      <c r="AF357" s="152">
        <f t="shared" si="188"/>
        <v>0</v>
      </c>
      <c r="AG357" s="152">
        <f t="shared" si="189"/>
        <v>0</v>
      </c>
      <c r="AH357" s="152">
        <f t="shared" si="190"/>
        <v>0</v>
      </c>
      <c r="AI357" s="152">
        <f t="shared" si="191"/>
        <v>0</v>
      </c>
      <c r="AJ357" s="152">
        <f t="shared" si="192"/>
        <v>0</v>
      </c>
      <c r="AK357" s="152">
        <f t="shared" si="193"/>
        <v>0</v>
      </c>
      <c r="AL357" s="263">
        <f t="shared" si="208"/>
        <v>0</v>
      </c>
      <c r="AM357" s="263">
        <f t="shared" si="206"/>
        <v>0</v>
      </c>
      <c r="AN357" s="263">
        <f t="shared" si="209"/>
        <v>0</v>
      </c>
      <c r="AO357" s="251">
        <f t="shared" si="207"/>
        <v>0</v>
      </c>
      <c r="AP357" s="153">
        <f t="shared" si="195"/>
        <v>0</v>
      </c>
      <c r="AQ357" s="153" t="str">
        <f t="shared" si="196"/>
        <v>0</v>
      </c>
      <c r="AR357" s="153" t="str">
        <f t="shared" si="203"/>
        <v>0</v>
      </c>
      <c r="AS357" s="153" t="str">
        <f t="shared" si="204"/>
        <v>0</v>
      </c>
      <c r="AT357" s="247">
        <f t="shared" si="197"/>
        <v>1</v>
      </c>
      <c r="AU357" s="247" t="str">
        <f t="shared" si="198"/>
        <v>Faible</v>
      </c>
      <c r="AV357" s="346" t="str">
        <f t="shared" si="199"/>
        <v>NON</v>
      </c>
      <c r="AW357" s="234" t="str">
        <f>IF(CB357&lt;100,"RISQUE MINIME","RISQUE NON FAIBLE")</f>
        <v>RISQUE MINIME</v>
      </c>
      <c r="AX357" s="231" t="str">
        <f>IF(AO357=0,"NON","OUI")</f>
        <v>NON</v>
      </c>
      <c r="AY357" s="351"/>
      <c r="AZ357" s="352" t="s">
        <v>310</v>
      </c>
      <c r="BA357" s="237" t="str">
        <f>IF(AP357=0,"NON","OUI")</f>
        <v>NON</v>
      </c>
      <c r="BB357" s="351"/>
      <c r="BC357" s="351"/>
      <c r="BD357" s="352" t="s">
        <v>310</v>
      </c>
      <c r="BE357" s="237" t="str">
        <f>IF((AQ357+AR357)=3,"YEUX / INGESTION",IF(AQ357="2","YEUX",IF(AR357="1","INGESTION","NON")))</f>
        <v>NON</v>
      </c>
      <c r="BF357" s="351"/>
      <c r="BG357" s="354" t="s">
        <v>310</v>
      </c>
      <c r="BH357" s="154">
        <f>IF(ISNA(VLOOKUP(L357,CMRCLP,4,FALSE)),0,VLOOKUP(L357,CMRCLP,4))</f>
        <v>0</v>
      </c>
      <c r="BI357" s="154">
        <f>IF(ISNA(VLOOKUP(M357,CMRCLP,4,FALSE)),0,VLOOKUP(M357,CMRCLP,4))</f>
        <v>0</v>
      </c>
      <c r="BJ357" s="154">
        <f>IF(ISNA(VLOOKUP(N357,CMRCLP,4,FALSE)),0,VLOOKUP(N357,CMRCLP,4))</f>
        <v>0</v>
      </c>
      <c r="BK357" s="154">
        <f>IF(ISNA(VLOOKUP(O357,CMRCLP,4,FALSE)),0,VLOOKUP(O357,CMRCLP,4))</f>
        <v>0</v>
      </c>
      <c r="BL357" s="154">
        <f>IF(ISNA(VLOOKUP(L357,DANGERCLP,2,FALSE)),1,VLOOKUP(L357,DANGERCLP,2,FALSE))</f>
        <v>1</v>
      </c>
      <c r="BM357" s="154">
        <f>IF(ISNA(VLOOKUP(M357,DANGERCLP,2,FALSE)),1,VLOOKUP(M357,DANGERCLP,2,FALSE))</f>
        <v>1</v>
      </c>
      <c r="BN357" s="154">
        <f>IF(ISNA(VLOOKUP(N357,DANGERCLP,2,FALSE)),1,VLOOKUP(N357,DANGERCLP,2,FALSE))</f>
        <v>1</v>
      </c>
      <c r="BO357" s="154">
        <f>IF(ISNA(VLOOKUP(O357,DANGERCLP,2,FALSE)),1,VLOOKUP(O357,DANGERCLP,2,FALSE))</f>
        <v>1</v>
      </c>
      <c r="BP357" s="154">
        <f>IF(ISNA(VLOOKUP(P357,VLEPON,2)),1,VLOOKUP(P357,VLEPON,2))</f>
        <v>1</v>
      </c>
      <c r="BQ357" s="155">
        <f>T357/MAXA($T$8:$T$463)</f>
        <v>0</v>
      </c>
      <c r="BR357" s="156">
        <f t="shared" si="178"/>
        <v>11</v>
      </c>
      <c r="BS357" s="156">
        <f t="shared" si="179"/>
        <v>11</v>
      </c>
      <c r="BT357" s="157">
        <f t="shared" si="180"/>
        <v>1</v>
      </c>
      <c r="BU357" s="255">
        <f t="shared" si="194"/>
        <v>1</v>
      </c>
      <c r="BV357" s="252">
        <f>IF(ISNA(VLOOKUP((CONCATENATE(U357,V357)),Fréquencess,3,FALSE)),0,VLOOKUP((CONCATENATE(U357,V357)),Fréquencess,3,FALSE))</f>
        <v>1</v>
      </c>
      <c r="BW357" s="247">
        <f t="shared" si="181"/>
        <v>1</v>
      </c>
      <c r="BX357" s="247">
        <f t="shared" si="200"/>
        <v>1</v>
      </c>
      <c r="BY357" s="247">
        <f>IF(ISNA(VLOOKUP(Q357,score_volatilité,2,FALSE)),0,VLOOKUP(Q357,score_volatilité,2,FALSE))</f>
        <v>1</v>
      </c>
      <c r="BZ357" s="247">
        <f>IF(ISNA(VLOOKUP(X357,score_procédé,2,FALSE)),0,VLOOKUP(X357,score_procédé,2,FALSE))</f>
        <v>0.5</v>
      </c>
      <c r="CA357" s="247">
        <f>IF(ISNA(VLOOKUP(Y357,score_protection,2,FALSE)),0,VLOOKUP(Y357,score_protection,2,FALSE))</f>
        <v>1</v>
      </c>
      <c r="CB357" s="252">
        <f t="shared" si="201"/>
        <v>0.5</v>
      </c>
      <c r="CC357" s="154">
        <f>IF(ISNA(VLOOKUP(L357,DANGERARRETE,10,FALSE)),0,VLOOKUP(L357,DANGERARRETE,10,FALSE))</f>
        <v>0</v>
      </c>
      <c r="CD357" s="154">
        <f>IF(ISNA(VLOOKUP(M357,DANGERARRETE,10,FALSE)),0,VLOOKUP(M357,DANGERARRETE,10,FALSE))</f>
        <v>0</v>
      </c>
      <c r="CE357" s="154">
        <f>IF(ISNA(VLOOKUP(N357,DANGERARRETE,10,FALSE)),0,VLOOKUP(N357,DANGERARRETE,10,FALSE))</f>
        <v>0</v>
      </c>
      <c r="CF357" s="154">
        <f>IF(ISNA(VLOOKUP(O357,DANGERARRETE,10,FALSE)),0,VLOOKUP(O357,DANGERARRETE,10,FALSE))</f>
        <v>0</v>
      </c>
      <c r="CG357" s="154">
        <f t="shared" si="202"/>
        <v>0</v>
      </c>
      <c r="CH357" s="296" t="str">
        <f t="shared" si="205"/>
        <v>NON</v>
      </c>
    </row>
    <row r="358" spans="1:86" s="108" customFormat="1" ht="26.5" customHeight="1" x14ac:dyDescent="0.25">
      <c r="A358" s="77">
        <v>116</v>
      </c>
      <c r="B358" s="105"/>
      <c r="C358" s="105"/>
      <c r="D358" s="106"/>
      <c r="E358" s="106"/>
      <c r="F358" s="107"/>
      <c r="G358" s="114" t="s">
        <v>76</v>
      </c>
      <c r="H358" s="114" t="s">
        <v>76</v>
      </c>
      <c r="I358" s="114" t="s">
        <v>76</v>
      </c>
      <c r="J358" s="114" t="s">
        <v>76</v>
      </c>
      <c r="K358" s="114" t="s">
        <v>9</v>
      </c>
      <c r="L358" s="108" t="s">
        <v>8</v>
      </c>
      <c r="M358" s="108" t="s">
        <v>8</v>
      </c>
      <c r="N358" s="108" t="s">
        <v>8</v>
      </c>
      <c r="O358" s="108" t="s">
        <v>8</v>
      </c>
      <c r="P358" s="225" t="s">
        <v>76</v>
      </c>
      <c r="Q358" s="244" t="s">
        <v>34</v>
      </c>
      <c r="R358" s="259" t="s">
        <v>299</v>
      </c>
      <c r="S358" s="265" t="s">
        <v>300</v>
      </c>
      <c r="T358" s="217">
        <v>0</v>
      </c>
      <c r="U358" s="149" t="s">
        <v>58</v>
      </c>
      <c r="V358" s="149" t="s">
        <v>256</v>
      </c>
      <c r="W358" s="150" t="str">
        <f t="shared" si="177"/>
        <v>&lt; 30 mn</v>
      </c>
      <c r="X358" s="151" t="s">
        <v>31</v>
      </c>
      <c r="Y358" s="229" t="s">
        <v>108</v>
      </c>
      <c r="Z358" s="152">
        <f t="shared" si="182"/>
        <v>0</v>
      </c>
      <c r="AA358" s="152">
        <f t="shared" si="183"/>
        <v>0</v>
      </c>
      <c r="AB358" s="152">
        <f t="shared" si="184"/>
        <v>0</v>
      </c>
      <c r="AC358" s="152">
        <f t="shared" si="185"/>
        <v>0</v>
      </c>
      <c r="AD358" s="152">
        <f t="shared" si="186"/>
        <v>0</v>
      </c>
      <c r="AE358" s="152">
        <f t="shared" si="187"/>
        <v>0</v>
      </c>
      <c r="AF358" s="152">
        <f t="shared" si="188"/>
        <v>0</v>
      </c>
      <c r="AG358" s="152">
        <f t="shared" si="189"/>
        <v>0</v>
      </c>
      <c r="AH358" s="152">
        <f t="shared" si="190"/>
        <v>0</v>
      </c>
      <c r="AI358" s="152">
        <f t="shared" si="191"/>
        <v>0</v>
      </c>
      <c r="AJ358" s="152">
        <f t="shared" si="192"/>
        <v>0</v>
      </c>
      <c r="AK358" s="152">
        <f t="shared" si="193"/>
        <v>0</v>
      </c>
      <c r="AL358" s="263">
        <f t="shared" si="208"/>
        <v>0</v>
      </c>
      <c r="AM358" s="263">
        <f t="shared" si="206"/>
        <v>0</v>
      </c>
      <c r="AN358" s="263">
        <f t="shared" si="209"/>
        <v>0</v>
      </c>
      <c r="AO358" s="251">
        <f t="shared" si="207"/>
        <v>0</v>
      </c>
      <c r="AP358" s="153">
        <f t="shared" si="195"/>
        <v>0</v>
      </c>
      <c r="AQ358" s="153" t="str">
        <f t="shared" si="196"/>
        <v>0</v>
      </c>
      <c r="AR358" s="153" t="str">
        <f t="shared" si="203"/>
        <v>0</v>
      </c>
      <c r="AS358" s="153" t="str">
        <f t="shared" si="204"/>
        <v>0</v>
      </c>
      <c r="AT358" s="247">
        <f t="shared" si="197"/>
        <v>1</v>
      </c>
      <c r="AU358" s="247" t="str">
        <f t="shared" si="198"/>
        <v>Faible</v>
      </c>
      <c r="AV358" s="346" t="str">
        <f t="shared" si="199"/>
        <v>NON</v>
      </c>
      <c r="AW358" s="234" t="str">
        <f>IF(CB358&lt;100,"RISQUE MINIME","RISQUE NON FAIBLE")</f>
        <v>RISQUE MINIME</v>
      </c>
      <c r="AX358" s="231" t="str">
        <f>IF(AO358=0,"NON","OUI")</f>
        <v>NON</v>
      </c>
      <c r="AY358" s="351"/>
      <c r="AZ358" s="352" t="s">
        <v>310</v>
      </c>
      <c r="BA358" s="237" t="str">
        <f>IF(AP358=0,"NON","OUI")</f>
        <v>NON</v>
      </c>
      <c r="BB358" s="351"/>
      <c r="BC358" s="351"/>
      <c r="BD358" s="352" t="s">
        <v>310</v>
      </c>
      <c r="BE358" s="237" t="str">
        <f>IF((AQ358+AR358)=3,"YEUX / INGESTION",IF(AQ358="2","YEUX",IF(AR358="1","INGESTION","NON")))</f>
        <v>NON</v>
      </c>
      <c r="BF358" s="351"/>
      <c r="BG358" s="354" t="s">
        <v>310</v>
      </c>
      <c r="BH358" s="154">
        <f>IF(ISNA(VLOOKUP(L358,CMRCLP,4,FALSE)),0,VLOOKUP(L358,CMRCLP,4))</f>
        <v>0</v>
      </c>
      <c r="BI358" s="154">
        <f>IF(ISNA(VLOOKUP(M358,CMRCLP,4,FALSE)),0,VLOOKUP(M358,CMRCLP,4))</f>
        <v>0</v>
      </c>
      <c r="BJ358" s="154">
        <f>IF(ISNA(VLOOKUP(N358,CMRCLP,4,FALSE)),0,VLOOKUP(N358,CMRCLP,4))</f>
        <v>0</v>
      </c>
      <c r="BK358" s="154">
        <f>IF(ISNA(VLOOKUP(O358,CMRCLP,4,FALSE)),0,VLOOKUP(O358,CMRCLP,4))</f>
        <v>0</v>
      </c>
      <c r="BL358" s="154">
        <f>IF(ISNA(VLOOKUP(L358,DANGERCLP,2,FALSE)),1,VLOOKUP(L358,DANGERCLP,2,FALSE))</f>
        <v>1</v>
      </c>
      <c r="BM358" s="154">
        <f>IF(ISNA(VLOOKUP(M358,DANGERCLP,2,FALSE)),1,VLOOKUP(M358,DANGERCLP,2,FALSE))</f>
        <v>1</v>
      </c>
      <c r="BN358" s="154">
        <f>IF(ISNA(VLOOKUP(N358,DANGERCLP,2,FALSE)),1,VLOOKUP(N358,DANGERCLP,2,FALSE))</f>
        <v>1</v>
      </c>
      <c r="BO358" s="154">
        <f>IF(ISNA(VLOOKUP(O358,DANGERCLP,2,FALSE)),1,VLOOKUP(O358,DANGERCLP,2,FALSE))</f>
        <v>1</v>
      </c>
      <c r="BP358" s="154">
        <f>IF(ISNA(VLOOKUP(P358,VLEPON,2)),1,VLOOKUP(P358,VLEPON,2))</f>
        <v>1</v>
      </c>
      <c r="BQ358" s="155">
        <f>T358/MAXA($T$8:$T$463)</f>
        <v>0</v>
      </c>
      <c r="BR358" s="156">
        <f t="shared" si="178"/>
        <v>11</v>
      </c>
      <c r="BS358" s="156">
        <f t="shared" si="179"/>
        <v>11</v>
      </c>
      <c r="BT358" s="157">
        <f t="shared" si="180"/>
        <v>1</v>
      </c>
      <c r="BU358" s="255">
        <f t="shared" si="194"/>
        <v>1</v>
      </c>
      <c r="BV358" s="252">
        <f>IF(ISNA(VLOOKUP((CONCATENATE(U358,V358)),Fréquencess,3,FALSE)),0,VLOOKUP((CONCATENATE(U358,V358)),Fréquencess,3,FALSE))</f>
        <v>1</v>
      </c>
      <c r="BW358" s="247">
        <f t="shared" si="181"/>
        <v>1</v>
      </c>
      <c r="BX358" s="247">
        <f t="shared" si="200"/>
        <v>1</v>
      </c>
      <c r="BY358" s="247">
        <f>IF(ISNA(VLOOKUP(Q358,score_volatilité,2,FALSE)),0,VLOOKUP(Q358,score_volatilité,2,FALSE))</f>
        <v>1</v>
      </c>
      <c r="BZ358" s="247">
        <f>IF(ISNA(VLOOKUP(X358,score_procédé,2,FALSE)),0,VLOOKUP(X358,score_procédé,2,FALSE))</f>
        <v>0.5</v>
      </c>
      <c r="CA358" s="247">
        <f>IF(ISNA(VLOOKUP(Y358,score_protection,2,FALSE)),0,VLOOKUP(Y358,score_protection,2,FALSE))</f>
        <v>1</v>
      </c>
      <c r="CB358" s="252">
        <f t="shared" si="201"/>
        <v>0.5</v>
      </c>
      <c r="CC358" s="154">
        <f>IF(ISNA(VLOOKUP(L358,DANGERARRETE,10,FALSE)),0,VLOOKUP(L358,DANGERARRETE,10,FALSE))</f>
        <v>0</v>
      </c>
      <c r="CD358" s="154">
        <f>IF(ISNA(VLOOKUP(M358,DANGERARRETE,10,FALSE)),0,VLOOKUP(M358,DANGERARRETE,10,FALSE))</f>
        <v>0</v>
      </c>
      <c r="CE358" s="154">
        <f>IF(ISNA(VLOOKUP(N358,DANGERARRETE,10,FALSE)),0,VLOOKUP(N358,DANGERARRETE,10,FALSE))</f>
        <v>0</v>
      </c>
      <c r="CF358" s="154">
        <f>IF(ISNA(VLOOKUP(O358,DANGERARRETE,10,FALSE)),0,VLOOKUP(O358,DANGERARRETE,10,FALSE))</f>
        <v>0</v>
      </c>
      <c r="CG358" s="154">
        <f t="shared" si="202"/>
        <v>0</v>
      </c>
      <c r="CH358" s="296" t="str">
        <f t="shared" si="205"/>
        <v>NON</v>
      </c>
    </row>
    <row r="359" spans="1:86" s="108" customFormat="1" ht="26.5" customHeight="1" x14ac:dyDescent="0.25">
      <c r="A359" s="77">
        <v>116</v>
      </c>
      <c r="B359" s="105"/>
      <c r="C359" s="105"/>
      <c r="D359" s="106"/>
      <c r="E359" s="106"/>
      <c r="F359" s="107"/>
      <c r="G359" s="114" t="s">
        <v>76</v>
      </c>
      <c r="H359" s="114" t="s">
        <v>76</v>
      </c>
      <c r="I359" s="114" t="s">
        <v>76</v>
      </c>
      <c r="J359" s="114" t="s">
        <v>76</v>
      </c>
      <c r="K359" s="114" t="s">
        <v>9</v>
      </c>
      <c r="L359" s="108" t="s">
        <v>8</v>
      </c>
      <c r="M359" s="108" t="s">
        <v>8</v>
      </c>
      <c r="N359" s="108" t="s">
        <v>8</v>
      </c>
      <c r="O359" s="108" t="s">
        <v>8</v>
      </c>
      <c r="P359" s="225" t="s">
        <v>76</v>
      </c>
      <c r="Q359" s="244" t="s">
        <v>34</v>
      </c>
      <c r="R359" s="259" t="s">
        <v>299</v>
      </c>
      <c r="S359" s="265" t="s">
        <v>300</v>
      </c>
      <c r="T359" s="217">
        <v>0</v>
      </c>
      <c r="U359" s="149" t="s">
        <v>58</v>
      </c>
      <c r="V359" s="149" t="s">
        <v>256</v>
      </c>
      <c r="W359" s="150" t="str">
        <f t="shared" si="177"/>
        <v>&lt; 30 mn</v>
      </c>
      <c r="X359" s="151" t="s">
        <v>31</v>
      </c>
      <c r="Y359" s="229" t="s">
        <v>108</v>
      </c>
      <c r="Z359" s="152">
        <f t="shared" si="182"/>
        <v>0</v>
      </c>
      <c r="AA359" s="152">
        <f t="shared" si="183"/>
        <v>0</v>
      </c>
      <c r="AB359" s="152">
        <f t="shared" si="184"/>
        <v>0</v>
      </c>
      <c r="AC359" s="152">
        <f t="shared" si="185"/>
        <v>0</v>
      </c>
      <c r="AD359" s="152">
        <f t="shared" si="186"/>
        <v>0</v>
      </c>
      <c r="AE359" s="152">
        <f t="shared" si="187"/>
        <v>0</v>
      </c>
      <c r="AF359" s="152">
        <f t="shared" si="188"/>
        <v>0</v>
      </c>
      <c r="AG359" s="152">
        <f t="shared" si="189"/>
        <v>0</v>
      </c>
      <c r="AH359" s="152">
        <f t="shared" si="190"/>
        <v>0</v>
      </c>
      <c r="AI359" s="152">
        <f t="shared" si="191"/>
        <v>0</v>
      </c>
      <c r="AJ359" s="152">
        <f t="shared" si="192"/>
        <v>0</v>
      </c>
      <c r="AK359" s="152">
        <f t="shared" si="193"/>
        <v>0</v>
      </c>
      <c r="AL359" s="263">
        <f t="shared" si="208"/>
        <v>0</v>
      </c>
      <c r="AM359" s="263">
        <f t="shared" si="206"/>
        <v>0</v>
      </c>
      <c r="AN359" s="263">
        <f t="shared" si="209"/>
        <v>0</v>
      </c>
      <c r="AO359" s="251">
        <f t="shared" si="207"/>
        <v>0</v>
      </c>
      <c r="AP359" s="153">
        <f t="shared" si="195"/>
        <v>0</v>
      </c>
      <c r="AQ359" s="153" t="str">
        <f t="shared" si="196"/>
        <v>0</v>
      </c>
      <c r="AR359" s="153" t="str">
        <f t="shared" si="203"/>
        <v>0</v>
      </c>
      <c r="AS359" s="153" t="str">
        <f t="shared" si="204"/>
        <v>0</v>
      </c>
      <c r="AT359" s="247">
        <f t="shared" si="197"/>
        <v>1</v>
      </c>
      <c r="AU359" s="247" t="str">
        <f t="shared" si="198"/>
        <v>Faible</v>
      </c>
      <c r="AV359" s="346" t="str">
        <f t="shared" si="199"/>
        <v>NON</v>
      </c>
      <c r="AW359" s="234" t="str">
        <f>IF(CB359&lt;100,"RISQUE MINIME","RISQUE NON FAIBLE")</f>
        <v>RISQUE MINIME</v>
      </c>
      <c r="AX359" s="231" t="str">
        <f>IF(AO359=0,"NON","OUI")</f>
        <v>NON</v>
      </c>
      <c r="AY359" s="351"/>
      <c r="AZ359" s="352" t="s">
        <v>310</v>
      </c>
      <c r="BA359" s="237" t="str">
        <f>IF(AP359=0,"NON","OUI")</f>
        <v>NON</v>
      </c>
      <c r="BB359" s="351"/>
      <c r="BC359" s="351"/>
      <c r="BD359" s="352" t="s">
        <v>310</v>
      </c>
      <c r="BE359" s="237" t="str">
        <f>IF((AQ359+AR359)=3,"YEUX / INGESTION",IF(AQ359="2","YEUX",IF(AR359="1","INGESTION","NON")))</f>
        <v>NON</v>
      </c>
      <c r="BF359" s="351"/>
      <c r="BG359" s="354" t="s">
        <v>310</v>
      </c>
      <c r="BH359" s="154">
        <f>IF(ISNA(VLOOKUP(L359,CMRCLP,4,FALSE)),0,VLOOKUP(L359,CMRCLP,4))</f>
        <v>0</v>
      </c>
      <c r="BI359" s="154">
        <f>IF(ISNA(VLOOKUP(M359,CMRCLP,4,FALSE)),0,VLOOKUP(M359,CMRCLP,4))</f>
        <v>0</v>
      </c>
      <c r="BJ359" s="154">
        <f>IF(ISNA(VLOOKUP(N359,CMRCLP,4,FALSE)),0,VLOOKUP(N359,CMRCLP,4))</f>
        <v>0</v>
      </c>
      <c r="BK359" s="154">
        <f>IF(ISNA(VLOOKUP(O359,CMRCLP,4,FALSE)),0,VLOOKUP(O359,CMRCLP,4))</f>
        <v>0</v>
      </c>
      <c r="BL359" s="154">
        <f>IF(ISNA(VLOOKUP(L359,DANGERCLP,2,FALSE)),1,VLOOKUP(L359,DANGERCLP,2,FALSE))</f>
        <v>1</v>
      </c>
      <c r="BM359" s="154">
        <f>IF(ISNA(VLOOKUP(M359,DANGERCLP,2,FALSE)),1,VLOOKUP(M359,DANGERCLP,2,FALSE))</f>
        <v>1</v>
      </c>
      <c r="BN359" s="154">
        <f>IF(ISNA(VLOOKUP(N359,DANGERCLP,2,FALSE)),1,VLOOKUP(N359,DANGERCLP,2,FALSE))</f>
        <v>1</v>
      </c>
      <c r="BO359" s="154">
        <f>IF(ISNA(VLOOKUP(O359,DANGERCLP,2,FALSE)),1,VLOOKUP(O359,DANGERCLP,2,FALSE))</f>
        <v>1</v>
      </c>
      <c r="BP359" s="154">
        <f>IF(ISNA(VLOOKUP(P359,VLEPON,2)),1,VLOOKUP(P359,VLEPON,2))</f>
        <v>1</v>
      </c>
      <c r="BQ359" s="155">
        <f>T359/MAXA($T$8:$T$463)</f>
        <v>0</v>
      </c>
      <c r="BR359" s="156">
        <f t="shared" si="178"/>
        <v>11</v>
      </c>
      <c r="BS359" s="156">
        <f t="shared" si="179"/>
        <v>11</v>
      </c>
      <c r="BT359" s="157">
        <f t="shared" si="180"/>
        <v>1</v>
      </c>
      <c r="BU359" s="255">
        <f t="shared" si="194"/>
        <v>1</v>
      </c>
      <c r="BV359" s="252">
        <f>IF(ISNA(VLOOKUP((CONCATENATE(U359,V359)),Fréquencess,3,FALSE)),0,VLOOKUP((CONCATENATE(U359,V359)),Fréquencess,3,FALSE))</f>
        <v>1</v>
      </c>
      <c r="BW359" s="247">
        <f t="shared" si="181"/>
        <v>1</v>
      </c>
      <c r="BX359" s="247">
        <f t="shared" si="200"/>
        <v>1</v>
      </c>
      <c r="BY359" s="247">
        <f>IF(ISNA(VLOOKUP(Q359,score_volatilité,2,FALSE)),0,VLOOKUP(Q359,score_volatilité,2,FALSE))</f>
        <v>1</v>
      </c>
      <c r="BZ359" s="247">
        <f>IF(ISNA(VLOOKUP(X359,score_procédé,2,FALSE)),0,VLOOKUP(X359,score_procédé,2,FALSE))</f>
        <v>0.5</v>
      </c>
      <c r="CA359" s="247">
        <f>IF(ISNA(VLOOKUP(Y359,score_protection,2,FALSE)),0,VLOOKUP(Y359,score_protection,2,FALSE))</f>
        <v>1</v>
      </c>
      <c r="CB359" s="252">
        <f t="shared" si="201"/>
        <v>0.5</v>
      </c>
      <c r="CC359" s="154">
        <f>IF(ISNA(VLOOKUP(L359,DANGERARRETE,10,FALSE)),0,VLOOKUP(L359,DANGERARRETE,10,FALSE))</f>
        <v>0</v>
      </c>
      <c r="CD359" s="154">
        <f>IF(ISNA(VLOOKUP(M359,DANGERARRETE,10,FALSE)),0,VLOOKUP(M359,DANGERARRETE,10,FALSE))</f>
        <v>0</v>
      </c>
      <c r="CE359" s="154">
        <f>IF(ISNA(VLOOKUP(N359,DANGERARRETE,10,FALSE)),0,VLOOKUP(N359,DANGERARRETE,10,FALSE))</f>
        <v>0</v>
      </c>
      <c r="CF359" s="154">
        <f>IF(ISNA(VLOOKUP(O359,DANGERARRETE,10,FALSE)),0,VLOOKUP(O359,DANGERARRETE,10,FALSE))</f>
        <v>0</v>
      </c>
      <c r="CG359" s="154">
        <f t="shared" si="202"/>
        <v>0</v>
      </c>
      <c r="CH359" s="296" t="str">
        <f t="shared" si="205"/>
        <v>NON</v>
      </c>
    </row>
    <row r="360" spans="1:86" s="108" customFormat="1" ht="26.5" customHeight="1" x14ac:dyDescent="0.25">
      <c r="A360" s="77">
        <v>116</v>
      </c>
      <c r="B360" s="105"/>
      <c r="C360" s="105"/>
      <c r="D360" s="106"/>
      <c r="E360" s="106"/>
      <c r="F360" s="107"/>
      <c r="G360" s="114" t="s">
        <v>76</v>
      </c>
      <c r="H360" s="114" t="s">
        <v>76</v>
      </c>
      <c r="I360" s="114" t="s">
        <v>76</v>
      </c>
      <c r="J360" s="114" t="s">
        <v>76</v>
      </c>
      <c r="K360" s="114" t="s">
        <v>9</v>
      </c>
      <c r="L360" s="108" t="s">
        <v>8</v>
      </c>
      <c r="M360" s="108" t="s">
        <v>8</v>
      </c>
      <c r="N360" s="108" t="s">
        <v>8</v>
      </c>
      <c r="O360" s="108" t="s">
        <v>8</v>
      </c>
      <c r="P360" s="225" t="s">
        <v>76</v>
      </c>
      <c r="Q360" s="244" t="s">
        <v>34</v>
      </c>
      <c r="R360" s="259" t="s">
        <v>299</v>
      </c>
      <c r="S360" s="265" t="s">
        <v>300</v>
      </c>
      <c r="T360" s="217">
        <v>0</v>
      </c>
      <c r="U360" s="149" t="s">
        <v>58</v>
      </c>
      <c r="V360" s="149" t="s">
        <v>256</v>
      </c>
      <c r="W360" s="150" t="str">
        <f t="shared" si="177"/>
        <v>&lt; 30 mn</v>
      </c>
      <c r="X360" s="151" t="s">
        <v>31</v>
      </c>
      <c r="Y360" s="229" t="s">
        <v>108</v>
      </c>
      <c r="Z360" s="152">
        <f t="shared" si="182"/>
        <v>0</v>
      </c>
      <c r="AA360" s="152">
        <f t="shared" si="183"/>
        <v>0</v>
      </c>
      <c r="AB360" s="152">
        <f t="shared" si="184"/>
        <v>0</v>
      </c>
      <c r="AC360" s="152">
        <f t="shared" si="185"/>
        <v>0</v>
      </c>
      <c r="AD360" s="152">
        <f t="shared" si="186"/>
        <v>0</v>
      </c>
      <c r="AE360" s="152">
        <f t="shared" si="187"/>
        <v>0</v>
      </c>
      <c r="AF360" s="152">
        <f t="shared" si="188"/>
        <v>0</v>
      </c>
      <c r="AG360" s="152">
        <f t="shared" si="189"/>
        <v>0</v>
      </c>
      <c r="AH360" s="152">
        <f t="shared" si="190"/>
        <v>0</v>
      </c>
      <c r="AI360" s="152">
        <f t="shared" si="191"/>
        <v>0</v>
      </c>
      <c r="AJ360" s="152">
        <f t="shared" si="192"/>
        <v>0</v>
      </c>
      <c r="AK360" s="152">
        <f t="shared" si="193"/>
        <v>0</v>
      </c>
      <c r="AL360" s="263">
        <f t="shared" si="208"/>
        <v>0</v>
      </c>
      <c r="AM360" s="263">
        <f t="shared" si="206"/>
        <v>0</v>
      </c>
      <c r="AN360" s="263">
        <f t="shared" si="209"/>
        <v>0</v>
      </c>
      <c r="AO360" s="251">
        <f t="shared" si="207"/>
        <v>0</v>
      </c>
      <c r="AP360" s="153">
        <f t="shared" si="195"/>
        <v>0</v>
      </c>
      <c r="AQ360" s="153" t="str">
        <f t="shared" si="196"/>
        <v>0</v>
      </c>
      <c r="AR360" s="153" t="str">
        <f t="shared" si="203"/>
        <v>0</v>
      </c>
      <c r="AS360" s="153" t="str">
        <f t="shared" si="204"/>
        <v>0</v>
      </c>
      <c r="AT360" s="247">
        <f t="shared" si="197"/>
        <v>1</v>
      </c>
      <c r="AU360" s="247" t="str">
        <f t="shared" si="198"/>
        <v>Faible</v>
      </c>
      <c r="AV360" s="346" t="str">
        <f t="shared" si="199"/>
        <v>NON</v>
      </c>
      <c r="AW360" s="234" t="str">
        <f>IF(CB360&lt;100,"RISQUE MINIME","RISQUE NON FAIBLE")</f>
        <v>RISQUE MINIME</v>
      </c>
      <c r="AX360" s="231" t="str">
        <f>IF(AO360=0,"NON","OUI")</f>
        <v>NON</v>
      </c>
      <c r="AY360" s="351"/>
      <c r="AZ360" s="352" t="s">
        <v>310</v>
      </c>
      <c r="BA360" s="237" t="str">
        <f>IF(AP360=0,"NON","OUI")</f>
        <v>NON</v>
      </c>
      <c r="BB360" s="351"/>
      <c r="BC360" s="351"/>
      <c r="BD360" s="352" t="s">
        <v>310</v>
      </c>
      <c r="BE360" s="237" t="str">
        <f>IF((AQ360+AR360)=3,"YEUX / INGESTION",IF(AQ360="2","YEUX",IF(AR360="1","INGESTION","NON")))</f>
        <v>NON</v>
      </c>
      <c r="BF360" s="351"/>
      <c r="BG360" s="354" t="s">
        <v>310</v>
      </c>
      <c r="BH360" s="154">
        <f>IF(ISNA(VLOOKUP(L360,CMRCLP,4,FALSE)),0,VLOOKUP(L360,CMRCLP,4))</f>
        <v>0</v>
      </c>
      <c r="BI360" s="154">
        <f>IF(ISNA(VLOOKUP(M360,CMRCLP,4,FALSE)),0,VLOOKUP(M360,CMRCLP,4))</f>
        <v>0</v>
      </c>
      <c r="BJ360" s="154">
        <f>IF(ISNA(VLOOKUP(N360,CMRCLP,4,FALSE)),0,VLOOKUP(N360,CMRCLP,4))</f>
        <v>0</v>
      </c>
      <c r="BK360" s="154">
        <f>IF(ISNA(VLOOKUP(O360,CMRCLP,4,FALSE)),0,VLOOKUP(O360,CMRCLP,4))</f>
        <v>0</v>
      </c>
      <c r="BL360" s="154">
        <f>IF(ISNA(VLOOKUP(L360,DANGERCLP,2,FALSE)),1,VLOOKUP(L360,DANGERCLP,2,FALSE))</f>
        <v>1</v>
      </c>
      <c r="BM360" s="154">
        <f>IF(ISNA(VLOOKUP(M360,DANGERCLP,2,FALSE)),1,VLOOKUP(M360,DANGERCLP,2,FALSE))</f>
        <v>1</v>
      </c>
      <c r="BN360" s="154">
        <f>IF(ISNA(VLOOKUP(N360,DANGERCLP,2,FALSE)),1,VLOOKUP(N360,DANGERCLP,2,FALSE))</f>
        <v>1</v>
      </c>
      <c r="BO360" s="154">
        <f>IF(ISNA(VLOOKUP(O360,DANGERCLP,2,FALSE)),1,VLOOKUP(O360,DANGERCLP,2,FALSE))</f>
        <v>1</v>
      </c>
      <c r="BP360" s="154">
        <f>IF(ISNA(VLOOKUP(P360,VLEPON,2)),1,VLOOKUP(P360,VLEPON,2))</f>
        <v>1</v>
      </c>
      <c r="BQ360" s="155">
        <f>T360/MAXA($T$8:$T$463)</f>
        <v>0</v>
      </c>
      <c r="BR360" s="156">
        <f t="shared" si="178"/>
        <v>11</v>
      </c>
      <c r="BS360" s="156">
        <f t="shared" si="179"/>
        <v>11</v>
      </c>
      <c r="BT360" s="157">
        <f t="shared" si="180"/>
        <v>1</v>
      </c>
      <c r="BU360" s="255">
        <f t="shared" si="194"/>
        <v>1</v>
      </c>
      <c r="BV360" s="252">
        <f>IF(ISNA(VLOOKUP((CONCATENATE(U360,V360)),Fréquencess,3,FALSE)),0,VLOOKUP((CONCATENATE(U360,V360)),Fréquencess,3,FALSE))</f>
        <v>1</v>
      </c>
      <c r="BW360" s="247">
        <f t="shared" si="181"/>
        <v>1</v>
      </c>
      <c r="BX360" s="247">
        <f t="shared" si="200"/>
        <v>1</v>
      </c>
      <c r="BY360" s="247">
        <f>IF(ISNA(VLOOKUP(Q360,score_volatilité,2,FALSE)),0,VLOOKUP(Q360,score_volatilité,2,FALSE))</f>
        <v>1</v>
      </c>
      <c r="BZ360" s="247">
        <f>IF(ISNA(VLOOKUP(X360,score_procédé,2,FALSE)),0,VLOOKUP(X360,score_procédé,2,FALSE))</f>
        <v>0.5</v>
      </c>
      <c r="CA360" s="247">
        <f>IF(ISNA(VLOOKUP(Y360,score_protection,2,FALSE)),0,VLOOKUP(Y360,score_protection,2,FALSE))</f>
        <v>1</v>
      </c>
      <c r="CB360" s="252">
        <f t="shared" si="201"/>
        <v>0.5</v>
      </c>
      <c r="CC360" s="154">
        <f>IF(ISNA(VLOOKUP(L360,DANGERARRETE,10,FALSE)),0,VLOOKUP(L360,DANGERARRETE,10,FALSE))</f>
        <v>0</v>
      </c>
      <c r="CD360" s="154">
        <f>IF(ISNA(VLOOKUP(M360,DANGERARRETE,10,FALSE)),0,VLOOKUP(M360,DANGERARRETE,10,FALSE))</f>
        <v>0</v>
      </c>
      <c r="CE360" s="154">
        <f>IF(ISNA(VLOOKUP(N360,DANGERARRETE,10,FALSE)),0,VLOOKUP(N360,DANGERARRETE,10,FALSE))</f>
        <v>0</v>
      </c>
      <c r="CF360" s="154">
        <f>IF(ISNA(VLOOKUP(O360,DANGERARRETE,10,FALSE)),0,VLOOKUP(O360,DANGERARRETE,10,FALSE))</f>
        <v>0</v>
      </c>
      <c r="CG360" s="154">
        <f t="shared" si="202"/>
        <v>0</v>
      </c>
      <c r="CH360" s="296" t="str">
        <f t="shared" si="205"/>
        <v>NON</v>
      </c>
    </row>
    <row r="361" spans="1:86" s="108" customFormat="1" ht="26.5" customHeight="1" x14ac:dyDescent="0.25">
      <c r="A361" s="77">
        <v>116</v>
      </c>
      <c r="B361" s="105"/>
      <c r="C361" s="105"/>
      <c r="D361" s="106"/>
      <c r="E361" s="106"/>
      <c r="F361" s="107"/>
      <c r="G361" s="114" t="s">
        <v>76</v>
      </c>
      <c r="H361" s="114" t="s">
        <v>76</v>
      </c>
      <c r="I361" s="114" t="s">
        <v>76</v>
      </c>
      <c r="J361" s="114" t="s">
        <v>76</v>
      </c>
      <c r="K361" s="114" t="s">
        <v>9</v>
      </c>
      <c r="L361" s="108" t="s">
        <v>8</v>
      </c>
      <c r="M361" s="108" t="s">
        <v>8</v>
      </c>
      <c r="N361" s="108" t="s">
        <v>8</v>
      </c>
      <c r="O361" s="108" t="s">
        <v>8</v>
      </c>
      <c r="P361" s="225" t="s">
        <v>76</v>
      </c>
      <c r="Q361" s="244" t="s">
        <v>34</v>
      </c>
      <c r="R361" s="259" t="s">
        <v>299</v>
      </c>
      <c r="S361" s="265" t="s">
        <v>300</v>
      </c>
      <c r="T361" s="217">
        <v>0</v>
      </c>
      <c r="U361" s="149" t="s">
        <v>58</v>
      </c>
      <c r="V361" s="149" t="s">
        <v>256</v>
      </c>
      <c r="W361" s="150" t="str">
        <f t="shared" si="177"/>
        <v>&lt; 30 mn</v>
      </c>
      <c r="X361" s="151" t="s">
        <v>31</v>
      </c>
      <c r="Y361" s="229" t="s">
        <v>108</v>
      </c>
      <c r="Z361" s="152">
        <f t="shared" si="182"/>
        <v>0</v>
      </c>
      <c r="AA361" s="152">
        <f t="shared" si="183"/>
        <v>0</v>
      </c>
      <c r="AB361" s="152">
        <f t="shared" si="184"/>
        <v>0</v>
      </c>
      <c r="AC361" s="152">
        <f t="shared" si="185"/>
        <v>0</v>
      </c>
      <c r="AD361" s="152">
        <f t="shared" si="186"/>
        <v>0</v>
      </c>
      <c r="AE361" s="152">
        <f t="shared" si="187"/>
        <v>0</v>
      </c>
      <c r="AF361" s="152">
        <f t="shared" si="188"/>
        <v>0</v>
      </c>
      <c r="AG361" s="152">
        <f t="shared" si="189"/>
        <v>0</v>
      </c>
      <c r="AH361" s="152">
        <f t="shared" si="190"/>
        <v>0</v>
      </c>
      <c r="AI361" s="152">
        <f t="shared" si="191"/>
        <v>0</v>
      </c>
      <c r="AJ361" s="152">
        <f t="shared" si="192"/>
        <v>0</v>
      </c>
      <c r="AK361" s="152">
        <f t="shared" si="193"/>
        <v>0</v>
      </c>
      <c r="AL361" s="263">
        <f t="shared" si="208"/>
        <v>0</v>
      </c>
      <c r="AM361" s="263">
        <f t="shared" si="206"/>
        <v>0</v>
      </c>
      <c r="AN361" s="263">
        <f t="shared" si="209"/>
        <v>0</v>
      </c>
      <c r="AO361" s="251">
        <f t="shared" si="207"/>
        <v>0</v>
      </c>
      <c r="AP361" s="153">
        <f t="shared" si="195"/>
        <v>0</v>
      </c>
      <c r="AQ361" s="153" t="str">
        <f t="shared" si="196"/>
        <v>0</v>
      </c>
      <c r="AR361" s="153" t="str">
        <f t="shared" si="203"/>
        <v>0</v>
      </c>
      <c r="AS361" s="153" t="str">
        <f t="shared" si="204"/>
        <v>0</v>
      </c>
      <c r="AT361" s="247">
        <f t="shared" si="197"/>
        <v>1</v>
      </c>
      <c r="AU361" s="247" t="str">
        <f t="shared" si="198"/>
        <v>Faible</v>
      </c>
      <c r="AV361" s="346" t="str">
        <f t="shared" si="199"/>
        <v>NON</v>
      </c>
      <c r="AW361" s="234" t="str">
        <f>IF(CB361&lt;100,"RISQUE MINIME","RISQUE NON FAIBLE")</f>
        <v>RISQUE MINIME</v>
      </c>
      <c r="AX361" s="231" t="str">
        <f>IF(AO361=0,"NON","OUI")</f>
        <v>NON</v>
      </c>
      <c r="AY361" s="351"/>
      <c r="AZ361" s="352" t="s">
        <v>310</v>
      </c>
      <c r="BA361" s="237" t="str">
        <f>IF(AP361=0,"NON","OUI")</f>
        <v>NON</v>
      </c>
      <c r="BB361" s="351"/>
      <c r="BC361" s="351"/>
      <c r="BD361" s="352" t="s">
        <v>310</v>
      </c>
      <c r="BE361" s="237" t="str">
        <f>IF((AQ361+AR361)=3,"YEUX / INGESTION",IF(AQ361="2","YEUX",IF(AR361="1","INGESTION","NON")))</f>
        <v>NON</v>
      </c>
      <c r="BF361" s="351"/>
      <c r="BG361" s="354" t="s">
        <v>310</v>
      </c>
      <c r="BH361" s="154">
        <f>IF(ISNA(VLOOKUP(L361,CMRCLP,4,FALSE)),0,VLOOKUP(L361,CMRCLP,4))</f>
        <v>0</v>
      </c>
      <c r="BI361" s="154">
        <f>IF(ISNA(VLOOKUP(M361,CMRCLP,4,FALSE)),0,VLOOKUP(M361,CMRCLP,4))</f>
        <v>0</v>
      </c>
      <c r="BJ361" s="154">
        <f>IF(ISNA(VLOOKUP(N361,CMRCLP,4,FALSE)),0,VLOOKUP(N361,CMRCLP,4))</f>
        <v>0</v>
      </c>
      <c r="BK361" s="154">
        <f>IF(ISNA(VLOOKUP(O361,CMRCLP,4,FALSE)),0,VLOOKUP(O361,CMRCLP,4))</f>
        <v>0</v>
      </c>
      <c r="BL361" s="154">
        <f>IF(ISNA(VLOOKUP(L361,DANGERCLP,2,FALSE)),1,VLOOKUP(L361,DANGERCLP,2,FALSE))</f>
        <v>1</v>
      </c>
      <c r="BM361" s="154">
        <f>IF(ISNA(VLOOKUP(M361,DANGERCLP,2,FALSE)),1,VLOOKUP(M361,DANGERCLP,2,FALSE))</f>
        <v>1</v>
      </c>
      <c r="BN361" s="154">
        <f>IF(ISNA(VLOOKUP(N361,DANGERCLP,2,FALSE)),1,VLOOKUP(N361,DANGERCLP,2,FALSE))</f>
        <v>1</v>
      </c>
      <c r="BO361" s="154">
        <f>IF(ISNA(VLOOKUP(O361,DANGERCLP,2,FALSE)),1,VLOOKUP(O361,DANGERCLP,2,FALSE))</f>
        <v>1</v>
      </c>
      <c r="BP361" s="154">
        <f>IF(ISNA(VLOOKUP(P361,VLEPON,2)),1,VLOOKUP(P361,VLEPON,2))</f>
        <v>1</v>
      </c>
      <c r="BQ361" s="155">
        <f>T361/MAXA($T$8:$T$463)</f>
        <v>0</v>
      </c>
      <c r="BR361" s="156">
        <f t="shared" si="178"/>
        <v>11</v>
      </c>
      <c r="BS361" s="156">
        <f t="shared" si="179"/>
        <v>11</v>
      </c>
      <c r="BT361" s="157">
        <f t="shared" si="180"/>
        <v>1</v>
      </c>
      <c r="BU361" s="255">
        <f t="shared" si="194"/>
        <v>1</v>
      </c>
      <c r="BV361" s="252">
        <f>IF(ISNA(VLOOKUP((CONCATENATE(U361,V361)),Fréquencess,3,FALSE)),0,VLOOKUP((CONCATENATE(U361,V361)),Fréquencess,3,FALSE))</f>
        <v>1</v>
      </c>
      <c r="BW361" s="247">
        <f t="shared" si="181"/>
        <v>1</v>
      </c>
      <c r="BX361" s="247">
        <f t="shared" si="200"/>
        <v>1</v>
      </c>
      <c r="BY361" s="247">
        <f>IF(ISNA(VLOOKUP(Q361,score_volatilité,2,FALSE)),0,VLOOKUP(Q361,score_volatilité,2,FALSE))</f>
        <v>1</v>
      </c>
      <c r="BZ361" s="247">
        <f>IF(ISNA(VLOOKUP(X361,score_procédé,2,FALSE)),0,VLOOKUP(X361,score_procédé,2,FALSE))</f>
        <v>0.5</v>
      </c>
      <c r="CA361" s="247">
        <f>IF(ISNA(VLOOKUP(Y361,score_protection,2,FALSE)),0,VLOOKUP(Y361,score_protection,2,FALSE))</f>
        <v>1</v>
      </c>
      <c r="CB361" s="252">
        <f t="shared" si="201"/>
        <v>0.5</v>
      </c>
      <c r="CC361" s="154">
        <f>IF(ISNA(VLOOKUP(L361,DANGERARRETE,10,FALSE)),0,VLOOKUP(L361,DANGERARRETE,10,FALSE))</f>
        <v>0</v>
      </c>
      <c r="CD361" s="154">
        <f>IF(ISNA(VLOOKUP(M361,DANGERARRETE,10,FALSE)),0,VLOOKUP(M361,DANGERARRETE,10,FALSE))</f>
        <v>0</v>
      </c>
      <c r="CE361" s="154">
        <f>IF(ISNA(VLOOKUP(N361,DANGERARRETE,10,FALSE)),0,VLOOKUP(N361,DANGERARRETE,10,FALSE))</f>
        <v>0</v>
      </c>
      <c r="CF361" s="154">
        <f>IF(ISNA(VLOOKUP(O361,DANGERARRETE,10,FALSE)),0,VLOOKUP(O361,DANGERARRETE,10,FALSE))</f>
        <v>0</v>
      </c>
      <c r="CG361" s="154">
        <f t="shared" si="202"/>
        <v>0</v>
      </c>
      <c r="CH361" s="296" t="str">
        <f t="shared" si="205"/>
        <v>NON</v>
      </c>
    </row>
    <row r="362" spans="1:86" s="108" customFormat="1" ht="26.5" customHeight="1" x14ac:dyDescent="0.25">
      <c r="A362" s="77">
        <v>116</v>
      </c>
      <c r="B362" s="105"/>
      <c r="C362" s="105"/>
      <c r="D362" s="106"/>
      <c r="E362" s="106"/>
      <c r="F362" s="107"/>
      <c r="G362" s="114" t="s">
        <v>76</v>
      </c>
      <c r="H362" s="114" t="s">
        <v>76</v>
      </c>
      <c r="I362" s="114" t="s">
        <v>76</v>
      </c>
      <c r="J362" s="114" t="s">
        <v>76</v>
      </c>
      <c r="K362" s="114" t="s">
        <v>9</v>
      </c>
      <c r="L362" s="108" t="s">
        <v>8</v>
      </c>
      <c r="M362" s="108" t="s">
        <v>8</v>
      </c>
      <c r="N362" s="108" t="s">
        <v>8</v>
      </c>
      <c r="O362" s="108" t="s">
        <v>8</v>
      </c>
      <c r="P362" s="225" t="s">
        <v>76</v>
      </c>
      <c r="Q362" s="244" t="s">
        <v>34</v>
      </c>
      <c r="R362" s="259" t="s">
        <v>299</v>
      </c>
      <c r="S362" s="265" t="s">
        <v>300</v>
      </c>
      <c r="T362" s="217">
        <v>0</v>
      </c>
      <c r="U362" s="149" t="s">
        <v>58</v>
      </c>
      <c r="V362" s="149" t="s">
        <v>256</v>
      </c>
      <c r="W362" s="150" t="str">
        <f t="shared" si="177"/>
        <v>&lt; 30 mn</v>
      </c>
      <c r="X362" s="151" t="s">
        <v>31</v>
      </c>
      <c r="Y362" s="229" t="s">
        <v>108</v>
      </c>
      <c r="Z362" s="152">
        <f t="shared" si="182"/>
        <v>0</v>
      </c>
      <c r="AA362" s="152">
        <f t="shared" si="183"/>
        <v>0</v>
      </c>
      <c r="AB362" s="152">
        <f t="shared" si="184"/>
        <v>0</v>
      </c>
      <c r="AC362" s="152">
        <f t="shared" si="185"/>
        <v>0</v>
      </c>
      <c r="AD362" s="152">
        <f t="shared" si="186"/>
        <v>0</v>
      </c>
      <c r="AE362" s="152">
        <f t="shared" si="187"/>
        <v>0</v>
      </c>
      <c r="AF362" s="152">
        <f t="shared" si="188"/>
        <v>0</v>
      </c>
      <c r="AG362" s="152">
        <f t="shared" si="189"/>
        <v>0</v>
      </c>
      <c r="AH362" s="152">
        <f t="shared" si="190"/>
        <v>0</v>
      </c>
      <c r="AI362" s="152">
        <f t="shared" si="191"/>
        <v>0</v>
      </c>
      <c r="AJ362" s="152">
        <f t="shared" si="192"/>
        <v>0</v>
      </c>
      <c r="AK362" s="152">
        <f t="shared" si="193"/>
        <v>0</v>
      </c>
      <c r="AL362" s="263">
        <f t="shared" si="208"/>
        <v>0</v>
      </c>
      <c r="AM362" s="263">
        <f t="shared" si="206"/>
        <v>0</v>
      </c>
      <c r="AN362" s="263">
        <f t="shared" si="209"/>
        <v>0</v>
      </c>
      <c r="AO362" s="251">
        <f t="shared" si="207"/>
        <v>0</v>
      </c>
      <c r="AP362" s="153">
        <f t="shared" si="195"/>
        <v>0</v>
      </c>
      <c r="AQ362" s="153" t="str">
        <f t="shared" si="196"/>
        <v>0</v>
      </c>
      <c r="AR362" s="153" t="str">
        <f t="shared" si="203"/>
        <v>0</v>
      </c>
      <c r="AS362" s="153" t="str">
        <f t="shared" si="204"/>
        <v>0</v>
      </c>
      <c r="AT362" s="247">
        <f t="shared" si="197"/>
        <v>1</v>
      </c>
      <c r="AU362" s="247" t="str">
        <f t="shared" si="198"/>
        <v>Faible</v>
      </c>
      <c r="AV362" s="346" t="str">
        <f t="shared" si="199"/>
        <v>NON</v>
      </c>
      <c r="AW362" s="234" t="str">
        <f>IF(CB362&lt;100,"RISQUE MINIME","RISQUE NON FAIBLE")</f>
        <v>RISQUE MINIME</v>
      </c>
      <c r="AX362" s="231" t="str">
        <f>IF(AO362=0,"NON","OUI")</f>
        <v>NON</v>
      </c>
      <c r="AY362" s="351"/>
      <c r="AZ362" s="352" t="s">
        <v>310</v>
      </c>
      <c r="BA362" s="237" t="str">
        <f>IF(AP362=0,"NON","OUI")</f>
        <v>NON</v>
      </c>
      <c r="BB362" s="351"/>
      <c r="BC362" s="351"/>
      <c r="BD362" s="352" t="s">
        <v>310</v>
      </c>
      <c r="BE362" s="237" t="str">
        <f>IF((AQ362+AR362)=3,"YEUX / INGESTION",IF(AQ362="2","YEUX",IF(AR362="1","INGESTION","NON")))</f>
        <v>NON</v>
      </c>
      <c r="BF362" s="351"/>
      <c r="BG362" s="354" t="s">
        <v>310</v>
      </c>
      <c r="BH362" s="154">
        <f>IF(ISNA(VLOOKUP(L362,CMRCLP,4,FALSE)),0,VLOOKUP(L362,CMRCLP,4))</f>
        <v>0</v>
      </c>
      <c r="BI362" s="154">
        <f>IF(ISNA(VLOOKUP(M362,CMRCLP,4,FALSE)),0,VLOOKUP(M362,CMRCLP,4))</f>
        <v>0</v>
      </c>
      <c r="BJ362" s="154">
        <f>IF(ISNA(VLOOKUP(N362,CMRCLP,4,FALSE)),0,VLOOKUP(N362,CMRCLP,4))</f>
        <v>0</v>
      </c>
      <c r="BK362" s="154">
        <f>IF(ISNA(VLOOKUP(O362,CMRCLP,4,FALSE)),0,VLOOKUP(O362,CMRCLP,4))</f>
        <v>0</v>
      </c>
      <c r="BL362" s="154">
        <f>IF(ISNA(VLOOKUP(L362,DANGERCLP,2,FALSE)),1,VLOOKUP(L362,DANGERCLP,2,FALSE))</f>
        <v>1</v>
      </c>
      <c r="BM362" s="154">
        <f>IF(ISNA(VLOOKUP(M362,DANGERCLP,2,FALSE)),1,VLOOKUP(M362,DANGERCLP,2,FALSE))</f>
        <v>1</v>
      </c>
      <c r="BN362" s="154">
        <f>IF(ISNA(VLOOKUP(N362,DANGERCLP,2,FALSE)),1,VLOOKUP(N362,DANGERCLP,2,FALSE))</f>
        <v>1</v>
      </c>
      <c r="BO362" s="154">
        <f>IF(ISNA(VLOOKUP(O362,DANGERCLP,2,FALSE)),1,VLOOKUP(O362,DANGERCLP,2,FALSE))</f>
        <v>1</v>
      </c>
      <c r="BP362" s="154">
        <f>IF(ISNA(VLOOKUP(P362,VLEPON,2)),1,VLOOKUP(P362,VLEPON,2))</f>
        <v>1</v>
      </c>
      <c r="BQ362" s="155">
        <f>T362/MAXA($T$8:$T$463)</f>
        <v>0</v>
      </c>
      <c r="BR362" s="156">
        <f t="shared" si="178"/>
        <v>11</v>
      </c>
      <c r="BS362" s="156">
        <f t="shared" si="179"/>
        <v>11</v>
      </c>
      <c r="BT362" s="157">
        <f t="shared" si="180"/>
        <v>1</v>
      </c>
      <c r="BU362" s="255">
        <f t="shared" si="194"/>
        <v>1</v>
      </c>
      <c r="BV362" s="252">
        <f>IF(ISNA(VLOOKUP((CONCATENATE(U362,V362)),Fréquencess,3,FALSE)),0,VLOOKUP((CONCATENATE(U362,V362)),Fréquencess,3,FALSE))</f>
        <v>1</v>
      </c>
      <c r="BW362" s="247">
        <f t="shared" si="181"/>
        <v>1</v>
      </c>
      <c r="BX362" s="247">
        <f t="shared" si="200"/>
        <v>1</v>
      </c>
      <c r="BY362" s="247">
        <f>IF(ISNA(VLOOKUP(Q362,score_volatilité,2,FALSE)),0,VLOOKUP(Q362,score_volatilité,2,FALSE))</f>
        <v>1</v>
      </c>
      <c r="BZ362" s="247">
        <f>IF(ISNA(VLOOKUP(X362,score_procédé,2,FALSE)),0,VLOOKUP(X362,score_procédé,2,FALSE))</f>
        <v>0.5</v>
      </c>
      <c r="CA362" s="247">
        <f>IF(ISNA(VLOOKUP(Y362,score_protection,2,FALSE)),0,VLOOKUP(Y362,score_protection,2,FALSE))</f>
        <v>1</v>
      </c>
      <c r="CB362" s="252">
        <f t="shared" si="201"/>
        <v>0.5</v>
      </c>
      <c r="CC362" s="154">
        <f>IF(ISNA(VLOOKUP(L362,DANGERARRETE,10,FALSE)),0,VLOOKUP(L362,DANGERARRETE,10,FALSE))</f>
        <v>0</v>
      </c>
      <c r="CD362" s="154">
        <f>IF(ISNA(VLOOKUP(M362,DANGERARRETE,10,FALSE)),0,VLOOKUP(M362,DANGERARRETE,10,FALSE))</f>
        <v>0</v>
      </c>
      <c r="CE362" s="154">
        <f>IF(ISNA(VLOOKUP(N362,DANGERARRETE,10,FALSE)),0,VLOOKUP(N362,DANGERARRETE,10,FALSE))</f>
        <v>0</v>
      </c>
      <c r="CF362" s="154">
        <f>IF(ISNA(VLOOKUP(O362,DANGERARRETE,10,FALSE)),0,VLOOKUP(O362,DANGERARRETE,10,FALSE))</f>
        <v>0</v>
      </c>
      <c r="CG362" s="154">
        <f t="shared" si="202"/>
        <v>0</v>
      </c>
      <c r="CH362" s="296" t="str">
        <f t="shared" si="205"/>
        <v>NON</v>
      </c>
    </row>
    <row r="363" spans="1:86" s="108" customFormat="1" ht="26.5" customHeight="1" x14ac:dyDescent="0.25">
      <c r="A363" s="77">
        <v>116</v>
      </c>
      <c r="B363" s="105"/>
      <c r="C363" s="105"/>
      <c r="D363" s="106"/>
      <c r="E363" s="106"/>
      <c r="F363" s="107"/>
      <c r="G363" s="114" t="s">
        <v>76</v>
      </c>
      <c r="H363" s="114" t="s">
        <v>76</v>
      </c>
      <c r="I363" s="114" t="s">
        <v>76</v>
      </c>
      <c r="J363" s="114" t="s">
        <v>76</v>
      </c>
      <c r="K363" s="114" t="s">
        <v>9</v>
      </c>
      <c r="L363" s="108" t="s">
        <v>8</v>
      </c>
      <c r="M363" s="108" t="s">
        <v>8</v>
      </c>
      <c r="N363" s="108" t="s">
        <v>8</v>
      </c>
      <c r="O363" s="108" t="s">
        <v>8</v>
      </c>
      <c r="P363" s="225" t="s">
        <v>76</v>
      </c>
      <c r="Q363" s="244" t="s">
        <v>34</v>
      </c>
      <c r="R363" s="259" t="s">
        <v>299</v>
      </c>
      <c r="S363" s="265" t="s">
        <v>300</v>
      </c>
      <c r="T363" s="217">
        <v>0</v>
      </c>
      <c r="U363" s="149" t="s">
        <v>58</v>
      </c>
      <c r="V363" s="149" t="s">
        <v>256</v>
      </c>
      <c r="W363" s="150" t="str">
        <f t="shared" si="177"/>
        <v>&lt; 30 mn</v>
      </c>
      <c r="X363" s="151" t="s">
        <v>31</v>
      </c>
      <c r="Y363" s="229" t="s">
        <v>108</v>
      </c>
      <c r="Z363" s="152">
        <f t="shared" si="182"/>
        <v>0</v>
      </c>
      <c r="AA363" s="152">
        <f t="shared" si="183"/>
        <v>0</v>
      </c>
      <c r="AB363" s="152">
        <f t="shared" si="184"/>
        <v>0</v>
      </c>
      <c r="AC363" s="152">
        <f t="shared" si="185"/>
        <v>0</v>
      </c>
      <c r="AD363" s="152">
        <f t="shared" si="186"/>
        <v>0</v>
      </c>
      <c r="AE363" s="152">
        <f t="shared" si="187"/>
        <v>0</v>
      </c>
      <c r="AF363" s="152">
        <f t="shared" si="188"/>
        <v>0</v>
      </c>
      <c r="AG363" s="152">
        <f t="shared" si="189"/>
        <v>0</v>
      </c>
      <c r="AH363" s="152">
        <f t="shared" si="190"/>
        <v>0</v>
      </c>
      <c r="AI363" s="152">
        <f t="shared" si="191"/>
        <v>0</v>
      </c>
      <c r="AJ363" s="152">
        <f t="shared" si="192"/>
        <v>0</v>
      </c>
      <c r="AK363" s="152">
        <f t="shared" si="193"/>
        <v>0</v>
      </c>
      <c r="AL363" s="263">
        <f t="shared" si="208"/>
        <v>0</v>
      </c>
      <c r="AM363" s="263">
        <f t="shared" si="206"/>
        <v>0</v>
      </c>
      <c r="AN363" s="263">
        <f t="shared" si="209"/>
        <v>0</v>
      </c>
      <c r="AO363" s="251">
        <f t="shared" si="207"/>
        <v>0</v>
      </c>
      <c r="AP363" s="153">
        <f t="shared" si="195"/>
        <v>0</v>
      </c>
      <c r="AQ363" s="153" t="str">
        <f t="shared" si="196"/>
        <v>0</v>
      </c>
      <c r="AR363" s="153" t="str">
        <f t="shared" si="203"/>
        <v>0</v>
      </c>
      <c r="AS363" s="153" t="str">
        <f t="shared" si="204"/>
        <v>0</v>
      </c>
      <c r="AT363" s="247">
        <f t="shared" si="197"/>
        <v>1</v>
      </c>
      <c r="AU363" s="247" t="str">
        <f t="shared" si="198"/>
        <v>Faible</v>
      </c>
      <c r="AV363" s="346" t="str">
        <f t="shared" si="199"/>
        <v>NON</v>
      </c>
      <c r="AW363" s="234" t="str">
        <f>IF(CB363&lt;100,"RISQUE MINIME","RISQUE NON FAIBLE")</f>
        <v>RISQUE MINIME</v>
      </c>
      <c r="AX363" s="231" t="str">
        <f>IF(AO363=0,"NON","OUI")</f>
        <v>NON</v>
      </c>
      <c r="AY363" s="351"/>
      <c r="AZ363" s="352" t="s">
        <v>310</v>
      </c>
      <c r="BA363" s="237" t="str">
        <f>IF(AP363=0,"NON","OUI")</f>
        <v>NON</v>
      </c>
      <c r="BB363" s="351"/>
      <c r="BC363" s="351"/>
      <c r="BD363" s="352" t="s">
        <v>310</v>
      </c>
      <c r="BE363" s="237" t="str">
        <f>IF((AQ363+AR363)=3,"YEUX / INGESTION",IF(AQ363="2","YEUX",IF(AR363="1","INGESTION","NON")))</f>
        <v>NON</v>
      </c>
      <c r="BF363" s="351"/>
      <c r="BG363" s="354" t="s">
        <v>310</v>
      </c>
      <c r="BH363" s="154">
        <f>IF(ISNA(VLOOKUP(L363,CMRCLP,4,FALSE)),0,VLOOKUP(L363,CMRCLP,4))</f>
        <v>0</v>
      </c>
      <c r="BI363" s="154">
        <f>IF(ISNA(VLOOKUP(M363,CMRCLP,4,FALSE)),0,VLOOKUP(M363,CMRCLP,4))</f>
        <v>0</v>
      </c>
      <c r="BJ363" s="154">
        <f>IF(ISNA(VLOOKUP(N363,CMRCLP,4,FALSE)),0,VLOOKUP(N363,CMRCLP,4))</f>
        <v>0</v>
      </c>
      <c r="BK363" s="154">
        <f>IF(ISNA(VLOOKUP(O363,CMRCLP,4,FALSE)),0,VLOOKUP(O363,CMRCLP,4))</f>
        <v>0</v>
      </c>
      <c r="BL363" s="154">
        <f>IF(ISNA(VLOOKUP(L363,DANGERCLP,2,FALSE)),1,VLOOKUP(L363,DANGERCLP,2,FALSE))</f>
        <v>1</v>
      </c>
      <c r="BM363" s="154">
        <f>IF(ISNA(VLOOKUP(M363,DANGERCLP,2,FALSE)),1,VLOOKUP(M363,DANGERCLP,2,FALSE))</f>
        <v>1</v>
      </c>
      <c r="BN363" s="154">
        <f>IF(ISNA(VLOOKUP(N363,DANGERCLP,2,FALSE)),1,VLOOKUP(N363,DANGERCLP,2,FALSE))</f>
        <v>1</v>
      </c>
      <c r="BO363" s="154">
        <f>IF(ISNA(VLOOKUP(O363,DANGERCLP,2,FALSE)),1,VLOOKUP(O363,DANGERCLP,2,FALSE))</f>
        <v>1</v>
      </c>
      <c r="BP363" s="154">
        <f>IF(ISNA(VLOOKUP(P363,VLEPON,2)),1,VLOOKUP(P363,VLEPON,2))</f>
        <v>1</v>
      </c>
      <c r="BQ363" s="155">
        <f>T363/MAXA($T$8:$T$463)</f>
        <v>0</v>
      </c>
      <c r="BR363" s="156">
        <f t="shared" si="178"/>
        <v>11</v>
      </c>
      <c r="BS363" s="156">
        <f t="shared" si="179"/>
        <v>11</v>
      </c>
      <c r="BT363" s="157">
        <f t="shared" si="180"/>
        <v>1</v>
      </c>
      <c r="BU363" s="255">
        <f t="shared" si="194"/>
        <v>1</v>
      </c>
      <c r="BV363" s="252">
        <f>IF(ISNA(VLOOKUP((CONCATENATE(U363,V363)),Fréquencess,3,FALSE)),0,VLOOKUP((CONCATENATE(U363,V363)),Fréquencess,3,FALSE))</f>
        <v>1</v>
      </c>
      <c r="BW363" s="247">
        <f t="shared" si="181"/>
        <v>1</v>
      </c>
      <c r="BX363" s="247">
        <f t="shared" si="200"/>
        <v>1</v>
      </c>
      <c r="BY363" s="247">
        <f>IF(ISNA(VLOOKUP(Q363,score_volatilité,2,FALSE)),0,VLOOKUP(Q363,score_volatilité,2,FALSE))</f>
        <v>1</v>
      </c>
      <c r="BZ363" s="247">
        <f>IF(ISNA(VLOOKUP(X363,score_procédé,2,FALSE)),0,VLOOKUP(X363,score_procédé,2,FALSE))</f>
        <v>0.5</v>
      </c>
      <c r="CA363" s="247">
        <f>IF(ISNA(VLOOKUP(Y363,score_protection,2,FALSE)),0,VLOOKUP(Y363,score_protection,2,FALSE))</f>
        <v>1</v>
      </c>
      <c r="CB363" s="252">
        <f t="shared" si="201"/>
        <v>0.5</v>
      </c>
      <c r="CC363" s="154">
        <f>IF(ISNA(VLOOKUP(L363,DANGERARRETE,10,FALSE)),0,VLOOKUP(L363,DANGERARRETE,10,FALSE))</f>
        <v>0</v>
      </c>
      <c r="CD363" s="154">
        <f>IF(ISNA(VLOOKUP(M363,DANGERARRETE,10,FALSE)),0,VLOOKUP(M363,DANGERARRETE,10,FALSE))</f>
        <v>0</v>
      </c>
      <c r="CE363" s="154">
        <f>IF(ISNA(VLOOKUP(N363,DANGERARRETE,10,FALSE)),0,VLOOKUP(N363,DANGERARRETE,10,FALSE))</f>
        <v>0</v>
      </c>
      <c r="CF363" s="154">
        <f>IF(ISNA(VLOOKUP(O363,DANGERARRETE,10,FALSE)),0,VLOOKUP(O363,DANGERARRETE,10,FALSE))</f>
        <v>0</v>
      </c>
      <c r="CG363" s="154">
        <f t="shared" si="202"/>
        <v>0</v>
      </c>
      <c r="CH363" s="296" t="str">
        <f t="shared" si="205"/>
        <v>NON</v>
      </c>
    </row>
    <row r="364" spans="1:86" s="108" customFormat="1" ht="26.5" customHeight="1" x14ac:dyDescent="0.25">
      <c r="A364" s="77">
        <v>116</v>
      </c>
      <c r="B364" s="105"/>
      <c r="C364" s="105"/>
      <c r="D364" s="106"/>
      <c r="E364" s="106"/>
      <c r="F364" s="107"/>
      <c r="G364" s="114" t="s">
        <v>76</v>
      </c>
      <c r="H364" s="114" t="s">
        <v>76</v>
      </c>
      <c r="I364" s="114" t="s">
        <v>76</v>
      </c>
      <c r="J364" s="114" t="s">
        <v>76</v>
      </c>
      <c r="K364" s="114" t="s">
        <v>9</v>
      </c>
      <c r="L364" s="108" t="s">
        <v>8</v>
      </c>
      <c r="M364" s="108" t="s">
        <v>8</v>
      </c>
      <c r="N364" s="108" t="s">
        <v>8</v>
      </c>
      <c r="O364" s="108" t="s">
        <v>8</v>
      </c>
      <c r="P364" s="225" t="s">
        <v>76</v>
      </c>
      <c r="Q364" s="244" t="s">
        <v>34</v>
      </c>
      <c r="R364" s="259" t="s">
        <v>299</v>
      </c>
      <c r="S364" s="265" t="s">
        <v>300</v>
      </c>
      <c r="T364" s="217">
        <v>0</v>
      </c>
      <c r="U364" s="149" t="s">
        <v>58</v>
      </c>
      <c r="V364" s="149" t="s">
        <v>256</v>
      </c>
      <c r="W364" s="150" t="str">
        <f t="shared" si="177"/>
        <v>&lt; 30 mn</v>
      </c>
      <c r="X364" s="151" t="s">
        <v>31</v>
      </c>
      <c r="Y364" s="229" t="s">
        <v>108</v>
      </c>
      <c r="Z364" s="152">
        <f t="shared" si="182"/>
        <v>0</v>
      </c>
      <c r="AA364" s="152">
        <f t="shared" si="183"/>
        <v>0</v>
      </c>
      <c r="AB364" s="152">
        <f t="shared" si="184"/>
        <v>0</v>
      </c>
      <c r="AC364" s="152">
        <f t="shared" si="185"/>
        <v>0</v>
      </c>
      <c r="AD364" s="152">
        <f t="shared" si="186"/>
        <v>0</v>
      </c>
      <c r="AE364" s="152">
        <f t="shared" si="187"/>
        <v>0</v>
      </c>
      <c r="AF364" s="152">
        <f t="shared" si="188"/>
        <v>0</v>
      </c>
      <c r="AG364" s="152">
        <f t="shared" si="189"/>
        <v>0</v>
      </c>
      <c r="AH364" s="152">
        <f t="shared" si="190"/>
        <v>0</v>
      </c>
      <c r="AI364" s="152">
        <f t="shared" si="191"/>
        <v>0</v>
      </c>
      <c r="AJ364" s="152">
        <f t="shared" si="192"/>
        <v>0</v>
      </c>
      <c r="AK364" s="152">
        <f t="shared" si="193"/>
        <v>0</v>
      </c>
      <c r="AL364" s="263">
        <f t="shared" si="208"/>
        <v>0</v>
      </c>
      <c r="AM364" s="263">
        <f t="shared" si="206"/>
        <v>0</v>
      </c>
      <c r="AN364" s="263">
        <f t="shared" si="209"/>
        <v>0</v>
      </c>
      <c r="AO364" s="251">
        <f t="shared" si="207"/>
        <v>0</v>
      </c>
      <c r="AP364" s="153">
        <f t="shared" si="195"/>
        <v>0</v>
      </c>
      <c r="AQ364" s="153" t="str">
        <f t="shared" si="196"/>
        <v>0</v>
      </c>
      <c r="AR364" s="153" t="str">
        <f t="shared" si="203"/>
        <v>0</v>
      </c>
      <c r="AS364" s="153" t="str">
        <f t="shared" si="204"/>
        <v>0</v>
      </c>
      <c r="AT364" s="247">
        <f t="shared" si="197"/>
        <v>1</v>
      </c>
      <c r="AU364" s="247" t="str">
        <f t="shared" si="198"/>
        <v>Faible</v>
      </c>
      <c r="AV364" s="346" t="str">
        <f t="shared" si="199"/>
        <v>NON</v>
      </c>
      <c r="AW364" s="234" t="str">
        <f>IF(CB364&lt;100,"RISQUE MINIME","RISQUE NON FAIBLE")</f>
        <v>RISQUE MINIME</v>
      </c>
      <c r="AX364" s="231" t="str">
        <f>IF(AO364=0,"NON","OUI")</f>
        <v>NON</v>
      </c>
      <c r="AY364" s="351"/>
      <c r="AZ364" s="352" t="s">
        <v>310</v>
      </c>
      <c r="BA364" s="237" t="str">
        <f>IF(AP364=0,"NON","OUI")</f>
        <v>NON</v>
      </c>
      <c r="BB364" s="351"/>
      <c r="BC364" s="351"/>
      <c r="BD364" s="352" t="s">
        <v>310</v>
      </c>
      <c r="BE364" s="237" t="str">
        <f>IF((AQ364+AR364)=3,"YEUX / INGESTION",IF(AQ364="2","YEUX",IF(AR364="1","INGESTION","NON")))</f>
        <v>NON</v>
      </c>
      <c r="BF364" s="351"/>
      <c r="BG364" s="354" t="s">
        <v>310</v>
      </c>
      <c r="BH364" s="154">
        <f>IF(ISNA(VLOOKUP(L364,CMRCLP,4,FALSE)),0,VLOOKUP(L364,CMRCLP,4))</f>
        <v>0</v>
      </c>
      <c r="BI364" s="154">
        <f>IF(ISNA(VLOOKUP(M364,CMRCLP,4,FALSE)),0,VLOOKUP(M364,CMRCLP,4))</f>
        <v>0</v>
      </c>
      <c r="BJ364" s="154">
        <f>IF(ISNA(VLOOKUP(N364,CMRCLP,4,FALSE)),0,VLOOKUP(N364,CMRCLP,4))</f>
        <v>0</v>
      </c>
      <c r="BK364" s="154">
        <f>IF(ISNA(VLOOKUP(O364,CMRCLP,4,FALSE)),0,VLOOKUP(O364,CMRCLP,4))</f>
        <v>0</v>
      </c>
      <c r="BL364" s="154">
        <f>IF(ISNA(VLOOKUP(L364,DANGERCLP,2,FALSE)),1,VLOOKUP(L364,DANGERCLP,2,FALSE))</f>
        <v>1</v>
      </c>
      <c r="BM364" s="154">
        <f>IF(ISNA(VLOOKUP(M364,DANGERCLP,2,FALSE)),1,VLOOKUP(M364,DANGERCLP,2,FALSE))</f>
        <v>1</v>
      </c>
      <c r="BN364" s="154">
        <f>IF(ISNA(VLOOKUP(N364,DANGERCLP,2,FALSE)),1,VLOOKUP(N364,DANGERCLP,2,FALSE))</f>
        <v>1</v>
      </c>
      <c r="BO364" s="154">
        <f>IF(ISNA(VLOOKUP(O364,DANGERCLP,2,FALSE)),1,VLOOKUP(O364,DANGERCLP,2,FALSE))</f>
        <v>1</v>
      </c>
      <c r="BP364" s="154">
        <f>IF(ISNA(VLOOKUP(P364,VLEPON,2)),1,VLOOKUP(P364,VLEPON,2))</f>
        <v>1</v>
      </c>
      <c r="BQ364" s="155">
        <f>T364/MAXA($T$8:$T$463)</f>
        <v>0</v>
      </c>
      <c r="BR364" s="156">
        <f t="shared" si="178"/>
        <v>11</v>
      </c>
      <c r="BS364" s="156">
        <f t="shared" si="179"/>
        <v>11</v>
      </c>
      <c r="BT364" s="157">
        <f t="shared" si="180"/>
        <v>1</v>
      </c>
      <c r="BU364" s="255">
        <f t="shared" si="194"/>
        <v>1</v>
      </c>
      <c r="BV364" s="252">
        <f>IF(ISNA(VLOOKUP((CONCATENATE(U364,V364)),Fréquencess,3,FALSE)),0,VLOOKUP((CONCATENATE(U364,V364)),Fréquencess,3,FALSE))</f>
        <v>1</v>
      </c>
      <c r="BW364" s="247">
        <f t="shared" si="181"/>
        <v>1</v>
      </c>
      <c r="BX364" s="247">
        <f t="shared" si="200"/>
        <v>1</v>
      </c>
      <c r="BY364" s="247">
        <f>IF(ISNA(VLOOKUP(Q364,score_volatilité,2,FALSE)),0,VLOOKUP(Q364,score_volatilité,2,FALSE))</f>
        <v>1</v>
      </c>
      <c r="BZ364" s="247">
        <f>IF(ISNA(VLOOKUP(X364,score_procédé,2,FALSE)),0,VLOOKUP(X364,score_procédé,2,FALSE))</f>
        <v>0.5</v>
      </c>
      <c r="CA364" s="247">
        <f>IF(ISNA(VLOOKUP(Y364,score_protection,2,FALSE)),0,VLOOKUP(Y364,score_protection,2,FALSE))</f>
        <v>1</v>
      </c>
      <c r="CB364" s="252">
        <f t="shared" si="201"/>
        <v>0.5</v>
      </c>
      <c r="CC364" s="154">
        <f>IF(ISNA(VLOOKUP(L364,DANGERARRETE,10,FALSE)),0,VLOOKUP(L364,DANGERARRETE,10,FALSE))</f>
        <v>0</v>
      </c>
      <c r="CD364" s="154">
        <f>IF(ISNA(VLOOKUP(M364,DANGERARRETE,10,FALSE)),0,VLOOKUP(M364,DANGERARRETE,10,FALSE))</f>
        <v>0</v>
      </c>
      <c r="CE364" s="154">
        <f>IF(ISNA(VLOOKUP(N364,DANGERARRETE,10,FALSE)),0,VLOOKUP(N364,DANGERARRETE,10,FALSE))</f>
        <v>0</v>
      </c>
      <c r="CF364" s="154">
        <f>IF(ISNA(VLOOKUP(O364,DANGERARRETE,10,FALSE)),0,VLOOKUP(O364,DANGERARRETE,10,FALSE))</f>
        <v>0</v>
      </c>
      <c r="CG364" s="154">
        <f t="shared" si="202"/>
        <v>0</v>
      </c>
      <c r="CH364" s="296" t="str">
        <f t="shared" si="205"/>
        <v>NON</v>
      </c>
    </row>
    <row r="365" spans="1:86" s="108" customFormat="1" ht="26.5" customHeight="1" x14ac:dyDescent="0.25">
      <c r="A365" s="77">
        <v>116</v>
      </c>
      <c r="B365" s="105"/>
      <c r="C365" s="105"/>
      <c r="D365" s="106"/>
      <c r="E365" s="106"/>
      <c r="F365" s="107"/>
      <c r="G365" s="114" t="s">
        <v>76</v>
      </c>
      <c r="H365" s="114" t="s">
        <v>76</v>
      </c>
      <c r="I365" s="114" t="s">
        <v>76</v>
      </c>
      <c r="J365" s="114" t="s">
        <v>76</v>
      </c>
      <c r="K365" s="114" t="s">
        <v>9</v>
      </c>
      <c r="L365" s="108" t="s">
        <v>8</v>
      </c>
      <c r="M365" s="108" t="s">
        <v>8</v>
      </c>
      <c r="N365" s="108" t="s">
        <v>8</v>
      </c>
      <c r="O365" s="108" t="s">
        <v>8</v>
      </c>
      <c r="P365" s="225" t="s">
        <v>76</v>
      </c>
      <c r="Q365" s="244" t="s">
        <v>34</v>
      </c>
      <c r="R365" s="259" t="s">
        <v>299</v>
      </c>
      <c r="S365" s="265" t="s">
        <v>300</v>
      </c>
      <c r="T365" s="217">
        <v>0</v>
      </c>
      <c r="U365" s="149" t="s">
        <v>58</v>
      </c>
      <c r="V365" s="149" t="s">
        <v>256</v>
      </c>
      <c r="W365" s="150" t="str">
        <f t="shared" ref="W365:W414" si="210">IF(ISNA(VLOOKUP((CONCATENATE(U365,V365)),Fréquencess,2,FALSE)),0,VLOOKUP((CONCATENATE(U365,V365)),Fréquencess,2,FALSE))</f>
        <v>&lt; 30 mn</v>
      </c>
      <c r="X365" s="151" t="s">
        <v>31</v>
      </c>
      <c r="Y365" s="229" t="s">
        <v>108</v>
      </c>
      <c r="Z365" s="152">
        <f t="shared" si="182"/>
        <v>0</v>
      </c>
      <c r="AA365" s="152">
        <f t="shared" si="183"/>
        <v>0</v>
      </c>
      <c r="AB365" s="152">
        <f t="shared" si="184"/>
        <v>0</v>
      </c>
      <c r="AC365" s="152">
        <f t="shared" si="185"/>
        <v>0</v>
      </c>
      <c r="AD365" s="152">
        <f t="shared" si="186"/>
        <v>0</v>
      </c>
      <c r="AE365" s="152">
        <f t="shared" si="187"/>
        <v>0</v>
      </c>
      <c r="AF365" s="152">
        <f t="shared" si="188"/>
        <v>0</v>
      </c>
      <c r="AG365" s="152">
        <f t="shared" si="189"/>
        <v>0</v>
      </c>
      <c r="AH365" s="152">
        <f t="shared" si="190"/>
        <v>0</v>
      </c>
      <c r="AI365" s="152">
        <f t="shared" si="191"/>
        <v>0</v>
      </c>
      <c r="AJ365" s="152">
        <f t="shared" si="192"/>
        <v>0</v>
      </c>
      <c r="AK365" s="152">
        <f t="shared" si="193"/>
        <v>0</v>
      </c>
      <c r="AL365" s="263">
        <f t="shared" si="208"/>
        <v>0</v>
      </c>
      <c r="AM365" s="263">
        <f t="shared" si="206"/>
        <v>0</v>
      </c>
      <c r="AN365" s="263">
        <f t="shared" si="209"/>
        <v>0</v>
      </c>
      <c r="AO365" s="251">
        <f t="shared" si="207"/>
        <v>0</v>
      </c>
      <c r="AP365" s="153">
        <f t="shared" si="195"/>
        <v>0</v>
      </c>
      <c r="AQ365" s="153" t="str">
        <f t="shared" si="196"/>
        <v>0</v>
      </c>
      <c r="AR365" s="153" t="str">
        <f t="shared" si="203"/>
        <v>0</v>
      </c>
      <c r="AS365" s="153" t="str">
        <f t="shared" si="204"/>
        <v>0</v>
      </c>
      <c r="AT365" s="247">
        <f t="shared" si="197"/>
        <v>1</v>
      </c>
      <c r="AU365" s="247" t="str">
        <f t="shared" si="198"/>
        <v>Faible</v>
      </c>
      <c r="AV365" s="346" t="str">
        <f t="shared" si="199"/>
        <v>NON</v>
      </c>
      <c r="AW365" s="234" t="str">
        <f>IF(CB365&lt;100,"RISQUE MINIME","RISQUE NON FAIBLE")</f>
        <v>RISQUE MINIME</v>
      </c>
      <c r="AX365" s="231" t="str">
        <f>IF(AO365=0,"NON","OUI")</f>
        <v>NON</v>
      </c>
      <c r="AY365" s="351"/>
      <c r="AZ365" s="352" t="s">
        <v>310</v>
      </c>
      <c r="BA365" s="237" t="str">
        <f>IF(AP365=0,"NON","OUI")</f>
        <v>NON</v>
      </c>
      <c r="BB365" s="351"/>
      <c r="BC365" s="351"/>
      <c r="BD365" s="352" t="s">
        <v>310</v>
      </c>
      <c r="BE365" s="237" t="str">
        <f>IF((AQ365+AR365)=3,"YEUX / INGESTION",IF(AQ365="2","YEUX",IF(AR365="1","INGESTION","NON")))</f>
        <v>NON</v>
      </c>
      <c r="BF365" s="351"/>
      <c r="BG365" s="354" t="s">
        <v>310</v>
      </c>
      <c r="BH365" s="154">
        <f>IF(ISNA(VLOOKUP(L365,CMRCLP,4,FALSE)),0,VLOOKUP(L365,CMRCLP,4))</f>
        <v>0</v>
      </c>
      <c r="BI365" s="154">
        <f>IF(ISNA(VLOOKUP(M365,CMRCLP,4,FALSE)),0,VLOOKUP(M365,CMRCLP,4))</f>
        <v>0</v>
      </c>
      <c r="BJ365" s="154">
        <f>IF(ISNA(VLOOKUP(N365,CMRCLP,4,FALSE)),0,VLOOKUP(N365,CMRCLP,4))</f>
        <v>0</v>
      </c>
      <c r="BK365" s="154">
        <f>IF(ISNA(VLOOKUP(O365,CMRCLP,4,FALSE)),0,VLOOKUP(O365,CMRCLP,4))</f>
        <v>0</v>
      </c>
      <c r="BL365" s="154">
        <f>IF(ISNA(VLOOKUP(L365,DANGERCLP,2,FALSE)),1,VLOOKUP(L365,DANGERCLP,2,FALSE))</f>
        <v>1</v>
      </c>
      <c r="BM365" s="154">
        <f>IF(ISNA(VLOOKUP(M365,DANGERCLP,2,FALSE)),1,VLOOKUP(M365,DANGERCLP,2,FALSE))</f>
        <v>1</v>
      </c>
      <c r="BN365" s="154">
        <f>IF(ISNA(VLOOKUP(N365,DANGERCLP,2,FALSE)),1,VLOOKUP(N365,DANGERCLP,2,FALSE))</f>
        <v>1</v>
      </c>
      <c r="BO365" s="154">
        <f>IF(ISNA(VLOOKUP(O365,DANGERCLP,2,FALSE)),1,VLOOKUP(O365,DANGERCLP,2,FALSE))</f>
        <v>1</v>
      </c>
      <c r="BP365" s="154">
        <f>IF(ISNA(VLOOKUP(P365,VLEPON,2)),1,VLOOKUP(P365,VLEPON,2))</f>
        <v>1</v>
      </c>
      <c r="BQ365" s="155">
        <f>T365/MAXA($T$8:$T$463)</f>
        <v>0</v>
      </c>
      <c r="BR365" s="156">
        <f t="shared" ref="BR365:BR414" si="211">BT365*10+BV365</f>
        <v>11</v>
      </c>
      <c r="BS365" s="156">
        <f t="shared" ref="BS365:BS414" si="212">BW365*10+BU365</f>
        <v>11</v>
      </c>
      <c r="BT365" s="157">
        <f t="shared" ref="BT365:BT414" si="213">IF(BQ365&gt;0.33,5,(IF(BQ365&gt;0.12,4,IF(BQ365&gt;0.05,3,IF(BQ365&gt;0.01001,2,1)))))</f>
        <v>1</v>
      </c>
      <c r="BU365" s="255">
        <f t="shared" si="194"/>
        <v>1</v>
      </c>
      <c r="BV365" s="252">
        <f>IF(ISNA(VLOOKUP((CONCATENATE(U365,V365)),Fréquencess,3,FALSE)),0,VLOOKUP((CONCATENATE(U365,V365)),Fréquencess,3,FALSE))</f>
        <v>1</v>
      </c>
      <c r="BW365" s="247">
        <f t="shared" ref="BW365:BW414" si="214">IF(ISNA(VLOOKUP(BR365,Exposition,2,FALSE)),0,VLOOKUP(BR365,Exposition,2,FALSE))</f>
        <v>1</v>
      </c>
      <c r="BX365" s="247">
        <f t="shared" si="200"/>
        <v>1</v>
      </c>
      <c r="BY365" s="247">
        <f>IF(ISNA(VLOOKUP(Q365,score_volatilité,2,FALSE)),0,VLOOKUP(Q365,score_volatilité,2,FALSE))</f>
        <v>1</v>
      </c>
      <c r="BZ365" s="247">
        <f>IF(ISNA(VLOOKUP(X365,score_procédé,2,FALSE)),0,VLOOKUP(X365,score_procédé,2,FALSE))</f>
        <v>0.5</v>
      </c>
      <c r="CA365" s="247">
        <f>IF(ISNA(VLOOKUP(Y365,score_protection,2,FALSE)),0,VLOOKUP(Y365,score_protection,2,FALSE))</f>
        <v>1</v>
      </c>
      <c r="CB365" s="252">
        <f t="shared" si="201"/>
        <v>0.5</v>
      </c>
      <c r="CC365" s="154">
        <f>IF(ISNA(VLOOKUP(L365,DANGERARRETE,10,FALSE)),0,VLOOKUP(L365,DANGERARRETE,10,FALSE))</f>
        <v>0</v>
      </c>
      <c r="CD365" s="154">
        <f>IF(ISNA(VLOOKUP(M365,DANGERARRETE,10,FALSE)),0,VLOOKUP(M365,DANGERARRETE,10,FALSE))</f>
        <v>0</v>
      </c>
      <c r="CE365" s="154">
        <f>IF(ISNA(VLOOKUP(N365,DANGERARRETE,10,FALSE)),0,VLOOKUP(N365,DANGERARRETE,10,FALSE))</f>
        <v>0</v>
      </c>
      <c r="CF365" s="154">
        <f>IF(ISNA(VLOOKUP(O365,DANGERARRETE,10,FALSE)),0,VLOOKUP(O365,DANGERARRETE,10,FALSE))</f>
        <v>0</v>
      </c>
      <c r="CG365" s="154">
        <f t="shared" si="202"/>
        <v>0</v>
      </c>
      <c r="CH365" s="296" t="str">
        <f t="shared" si="205"/>
        <v>NON</v>
      </c>
    </row>
    <row r="366" spans="1:86" s="108" customFormat="1" ht="26.5" customHeight="1" x14ac:dyDescent="0.25">
      <c r="A366" s="77">
        <v>116</v>
      </c>
      <c r="B366" s="105"/>
      <c r="C366" s="105"/>
      <c r="D366" s="106"/>
      <c r="E366" s="106"/>
      <c r="F366" s="107"/>
      <c r="G366" s="114" t="s">
        <v>76</v>
      </c>
      <c r="H366" s="114" t="s">
        <v>76</v>
      </c>
      <c r="I366" s="114" t="s">
        <v>76</v>
      </c>
      <c r="J366" s="114" t="s">
        <v>76</v>
      </c>
      <c r="K366" s="114" t="s">
        <v>9</v>
      </c>
      <c r="L366" s="108" t="s">
        <v>8</v>
      </c>
      <c r="M366" s="108" t="s">
        <v>8</v>
      </c>
      <c r="N366" s="108" t="s">
        <v>8</v>
      </c>
      <c r="O366" s="108" t="s">
        <v>8</v>
      </c>
      <c r="P366" s="225" t="s">
        <v>76</v>
      </c>
      <c r="Q366" s="244" t="s">
        <v>34</v>
      </c>
      <c r="R366" s="259" t="s">
        <v>299</v>
      </c>
      <c r="S366" s="265" t="s">
        <v>300</v>
      </c>
      <c r="T366" s="217">
        <v>0</v>
      </c>
      <c r="U366" s="149" t="s">
        <v>58</v>
      </c>
      <c r="V366" s="149" t="s">
        <v>256</v>
      </c>
      <c r="W366" s="150" t="str">
        <f t="shared" si="210"/>
        <v>&lt; 30 mn</v>
      </c>
      <c r="X366" s="151" t="s">
        <v>31</v>
      </c>
      <c r="Y366" s="229" t="s">
        <v>108</v>
      </c>
      <c r="Z366" s="152">
        <f t="shared" si="182"/>
        <v>0</v>
      </c>
      <c r="AA366" s="152">
        <f t="shared" si="183"/>
        <v>0</v>
      </c>
      <c r="AB366" s="152">
        <f t="shared" si="184"/>
        <v>0</v>
      </c>
      <c r="AC366" s="152">
        <f t="shared" si="185"/>
        <v>0</v>
      </c>
      <c r="AD366" s="152">
        <f t="shared" si="186"/>
        <v>0</v>
      </c>
      <c r="AE366" s="152">
        <f t="shared" si="187"/>
        <v>0</v>
      </c>
      <c r="AF366" s="152">
        <f t="shared" si="188"/>
        <v>0</v>
      </c>
      <c r="AG366" s="152">
        <f t="shared" si="189"/>
        <v>0</v>
      </c>
      <c r="AH366" s="152">
        <f t="shared" si="190"/>
        <v>0</v>
      </c>
      <c r="AI366" s="152">
        <f t="shared" si="191"/>
        <v>0</v>
      </c>
      <c r="AJ366" s="152">
        <f t="shared" si="192"/>
        <v>0</v>
      </c>
      <c r="AK366" s="152">
        <f t="shared" si="193"/>
        <v>0</v>
      </c>
      <c r="AL366" s="263">
        <f t="shared" si="208"/>
        <v>0</v>
      </c>
      <c r="AM366" s="263">
        <f t="shared" si="206"/>
        <v>0</v>
      </c>
      <c r="AN366" s="263">
        <f t="shared" si="209"/>
        <v>0</v>
      </c>
      <c r="AO366" s="251">
        <f t="shared" si="207"/>
        <v>0</v>
      </c>
      <c r="AP366" s="153">
        <f t="shared" si="195"/>
        <v>0</v>
      </c>
      <c r="AQ366" s="153" t="str">
        <f t="shared" si="196"/>
        <v>0</v>
      </c>
      <c r="AR366" s="153" t="str">
        <f t="shared" si="203"/>
        <v>0</v>
      </c>
      <c r="AS366" s="153" t="str">
        <f t="shared" si="204"/>
        <v>0</v>
      </c>
      <c r="AT366" s="247">
        <f t="shared" si="197"/>
        <v>1</v>
      </c>
      <c r="AU366" s="247" t="str">
        <f t="shared" si="198"/>
        <v>Faible</v>
      </c>
      <c r="AV366" s="346" t="str">
        <f t="shared" si="199"/>
        <v>NON</v>
      </c>
      <c r="AW366" s="234" t="str">
        <f>IF(CB366&lt;100,"RISQUE MINIME","RISQUE NON FAIBLE")</f>
        <v>RISQUE MINIME</v>
      </c>
      <c r="AX366" s="231" t="str">
        <f>IF(AO366=0,"NON","OUI")</f>
        <v>NON</v>
      </c>
      <c r="AY366" s="351"/>
      <c r="AZ366" s="352" t="s">
        <v>310</v>
      </c>
      <c r="BA366" s="237" t="str">
        <f>IF(AP366=0,"NON","OUI")</f>
        <v>NON</v>
      </c>
      <c r="BB366" s="351"/>
      <c r="BC366" s="351"/>
      <c r="BD366" s="352" t="s">
        <v>310</v>
      </c>
      <c r="BE366" s="237" t="str">
        <f>IF((AQ366+AR366)=3,"YEUX / INGESTION",IF(AQ366="2","YEUX",IF(AR366="1","INGESTION","NON")))</f>
        <v>NON</v>
      </c>
      <c r="BF366" s="351"/>
      <c r="BG366" s="354" t="s">
        <v>310</v>
      </c>
      <c r="BH366" s="154">
        <f>IF(ISNA(VLOOKUP(L366,CMRCLP,4,FALSE)),0,VLOOKUP(L366,CMRCLP,4))</f>
        <v>0</v>
      </c>
      <c r="BI366" s="154">
        <f>IF(ISNA(VLOOKUP(M366,CMRCLP,4,FALSE)),0,VLOOKUP(M366,CMRCLP,4))</f>
        <v>0</v>
      </c>
      <c r="BJ366" s="154">
        <f>IF(ISNA(VLOOKUP(N366,CMRCLP,4,FALSE)),0,VLOOKUP(N366,CMRCLP,4))</f>
        <v>0</v>
      </c>
      <c r="BK366" s="154">
        <f>IF(ISNA(VLOOKUP(O366,CMRCLP,4,FALSE)),0,VLOOKUP(O366,CMRCLP,4))</f>
        <v>0</v>
      </c>
      <c r="BL366" s="154">
        <f>IF(ISNA(VLOOKUP(L366,DANGERCLP,2,FALSE)),1,VLOOKUP(L366,DANGERCLP,2,FALSE))</f>
        <v>1</v>
      </c>
      <c r="BM366" s="154">
        <f>IF(ISNA(VLOOKUP(M366,DANGERCLP,2,FALSE)),1,VLOOKUP(M366,DANGERCLP,2,FALSE))</f>
        <v>1</v>
      </c>
      <c r="BN366" s="154">
        <f>IF(ISNA(VLOOKUP(N366,DANGERCLP,2,FALSE)),1,VLOOKUP(N366,DANGERCLP,2,FALSE))</f>
        <v>1</v>
      </c>
      <c r="BO366" s="154">
        <f>IF(ISNA(VLOOKUP(O366,DANGERCLP,2,FALSE)),1,VLOOKUP(O366,DANGERCLP,2,FALSE))</f>
        <v>1</v>
      </c>
      <c r="BP366" s="154">
        <f>IF(ISNA(VLOOKUP(P366,VLEPON,2)),1,VLOOKUP(P366,VLEPON,2))</f>
        <v>1</v>
      </c>
      <c r="BQ366" s="155">
        <f>T366/MAXA($T$8:$T$463)</f>
        <v>0</v>
      </c>
      <c r="BR366" s="156">
        <f t="shared" si="211"/>
        <v>11</v>
      </c>
      <c r="BS366" s="156">
        <f t="shared" si="212"/>
        <v>11</v>
      </c>
      <c r="BT366" s="157">
        <f t="shared" si="213"/>
        <v>1</v>
      </c>
      <c r="BU366" s="255">
        <f t="shared" si="194"/>
        <v>1</v>
      </c>
      <c r="BV366" s="252">
        <f>IF(ISNA(VLOOKUP((CONCATENATE(U366,V366)),Fréquencess,3,FALSE)),0,VLOOKUP((CONCATENATE(U366,V366)),Fréquencess,3,FALSE))</f>
        <v>1</v>
      </c>
      <c r="BW366" s="247">
        <f t="shared" si="214"/>
        <v>1</v>
      </c>
      <c r="BX366" s="247">
        <f t="shared" si="200"/>
        <v>1</v>
      </c>
      <c r="BY366" s="247">
        <f>IF(ISNA(VLOOKUP(Q366,score_volatilité,2,FALSE)),0,VLOOKUP(Q366,score_volatilité,2,FALSE))</f>
        <v>1</v>
      </c>
      <c r="BZ366" s="247">
        <f>IF(ISNA(VLOOKUP(X366,score_procédé,2,FALSE)),0,VLOOKUP(X366,score_procédé,2,FALSE))</f>
        <v>0.5</v>
      </c>
      <c r="CA366" s="247">
        <f>IF(ISNA(VLOOKUP(Y366,score_protection,2,FALSE)),0,VLOOKUP(Y366,score_protection,2,FALSE))</f>
        <v>1</v>
      </c>
      <c r="CB366" s="252">
        <f t="shared" si="201"/>
        <v>0.5</v>
      </c>
      <c r="CC366" s="154">
        <f>IF(ISNA(VLOOKUP(L366,DANGERARRETE,10,FALSE)),0,VLOOKUP(L366,DANGERARRETE,10,FALSE))</f>
        <v>0</v>
      </c>
      <c r="CD366" s="154">
        <f>IF(ISNA(VLOOKUP(M366,DANGERARRETE,10,FALSE)),0,VLOOKUP(M366,DANGERARRETE,10,FALSE))</f>
        <v>0</v>
      </c>
      <c r="CE366" s="154">
        <f>IF(ISNA(VLOOKUP(N366,DANGERARRETE,10,FALSE)),0,VLOOKUP(N366,DANGERARRETE,10,FALSE))</f>
        <v>0</v>
      </c>
      <c r="CF366" s="154">
        <f>IF(ISNA(VLOOKUP(O366,DANGERARRETE,10,FALSE)),0,VLOOKUP(O366,DANGERARRETE,10,FALSE))</f>
        <v>0</v>
      </c>
      <c r="CG366" s="154">
        <f t="shared" si="202"/>
        <v>0</v>
      </c>
      <c r="CH366" s="296" t="str">
        <f t="shared" si="205"/>
        <v>NON</v>
      </c>
    </row>
    <row r="367" spans="1:86" s="108" customFormat="1" ht="26.5" customHeight="1" x14ac:dyDescent="0.25">
      <c r="A367" s="77">
        <v>116</v>
      </c>
      <c r="B367" s="105"/>
      <c r="C367" s="105"/>
      <c r="D367" s="106"/>
      <c r="E367" s="106"/>
      <c r="F367" s="107"/>
      <c r="G367" s="114" t="s">
        <v>76</v>
      </c>
      <c r="H367" s="114" t="s">
        <v>76</v>
      </c>
      <c r="I367" s="114" t="s">
        <v>76</v>
      </c>
      <c r="J367" s="114" t="s">
        <v>76</v>
      </c>
      <c r="K367" s="114" t="s">
        <v>9</v>
      </c>
      <c r="L367" s="108" t="s">
        <v>8</v>
      </c>
      <c r="M367" s="108" t="s">
        <v>8</v>
      </c>
      <c r="N367" s="108" t="s">
        <v>8</v>
      </c>
      <c r="O367" s="108" t="s">
        <v>8</v>
      </c>
      <c r="P367" s="225" t="s">
        <v>76</v>
      </c>
      <c r="Q367" s="244" t="s">
        <v>34</v>
      </c>
      <c r="R367" s="259" t="s">
        <v>299</v>
      </c>
      <c r="S367" s="265" t="s">
        <v>300</v>
      </c>
      <c r="T367" s="217">
        <v>0</v>
      </c>
      <c r="U367" s="149" t="s">
        <v>58</v>
      </c>
      <c r="V367" s="149" t="s">
        <v>256</v>
      </c>
      <c r="W367" s="150" t="str">
        <f t="shared" si="210"/>
        <v>&lt; 30 mn</v>
      </c>
      <c r="X367" s="151" t="s">
        <v>31</v>
      </c>
      <c r="Y367" s="229" t="s">
        <v>108</v>
      </c>
      <c r="Z367" s="152">
        <f t="shared" si="182"/>
        <v>0</v>
      </c>
      <c r="AA367" s="152">
        <f t="shared" si="183"/>
        <v>0</v>
      </c>
      <c r="AB367" s="152">
        <f t="shared" si="184"/>
        <v>0</v>
      </c>
      <c r="AC367" s="152">
        <f t="shared" si="185"/>
        <v>0</v>
      </c>
      <c r="AD367" s="152">
        <f t="shared" si="186"/>
        <v>0</v>
      </c>
      <c r="AE367" s="152">
        <f t="shared" si="187"/>
        <v>0</v>
      </c>
      <c r="AF367" s="152">
        <f t="shared" si="188"/>
        <v>0</v>
      </c>
      <c r="AG367" s="152">
        <f t="shared" si="189"/>
        <v>0</v>
      </c>
      <c r="AH367" s="152">
        <f t="shared" si="190"/>
        <v>0</v>
      </c>
      <c r="AI367" s="152">
        <f t="shared" si="191"/>
        <v>0</v>
      </c>
      <c r="AJ367" s="152">
        <f t="shared" si="192"/>
        <v>0</v>
      </c>
      <c r="AK367" s="152">
        <f t="shared" si="193"/>
        <v>0</v>
      </c>
      <c r="AL367" s="263">
        <f t="shared" si="208"/>
        <v>0</v>
      </c>
      <c r="AM367" s="263">
        <f t="shared" si="206"/>
        <v>0</v>
      </c>
      <c r="AN367" s="263">
        <f t="shared" si="209"/>
        <v>0</v>
      </c>
      <c r="AO367" s="251">
        <f t="shared" si="207"/>
        <v>0</v>
      </c>
      <c r="AP367" s="153">
        <f t="shared" si="195"/>
        <v>0</v>
      </c>
      <c r="AQ367" s="153" t="str">
        <f t="shared" si="196"/>
        <v>0</v>
      </c>
      <c r="AR367" s="153" t="str">
        <f t="shared" si="203"/>
        <v>0</v>
      </c>
      <c r="AS367" s="153" t="str">
        <f t="shared" si="204"/>
        <v>0</v>
      </c>
      <c r="AT367" s="247">
        <f t="shared" si="197"/>
        <v>1</v>
      </c>
      <c r="AU367" s="247" t="str">
        <f t="shared" si="198"/>
        <v>Faible</v>
      </c>
      <c r="AV367" s="346" t="str">
        <f t="shared" si="199"/>
        <v>NON</v>
      </c>
      <c r="AW367" s="234" t="str">
        <f>IF(CB367&lt;100,"RISQUE MINIME","RISQUE NON FAIBLE")</f>
        <v>RISQUE MINIME</v>
      </c>
      <c r="AX367" s="231" t="str">
        <f>IF(AO367=0,"NON","OUI")</f>
        <v>NON</v>
      </c>
      <c r="AY367" s="351"/>
      <c r="AZ367" s="352" t="s">
        <v>310</v>
      </c>
      <c r="BA367" s="237" t="str">
        <f>IF(AP367=0,"NON","OUI")</f>
        <v>NON</v>
      </c>
      <c r="BB367" s="351"/>
      <c r="BC367" s="351"/>
      <c r="BD367" s="352" t="s">
        <v>310</v>
      </c>
      <c r="BE367" s="237" t="str">
        <f>IF((AQ367+AR367)=3,"YEUX / INGESTION",IF(AQ367="2","YEUX",IF(AR367="1","INGESTION","NON")))</f>
        <v>NON</v>
      </c>
      <c r="BF367" s="351"/>
      <c r="BG367" s="354" t="s">
        <v>310</v>
      </c>
      <c r="BH367" s="154">
        <f>IF(ISNA(VLOOKUP(L367,CMRCLP,4,FALSE)),0,VLOOKUP(L367,CMRCLP,4))</f>
        <v>0</v>
      </c>
      <c r="BI367" s="154">
        <f>IF(ISNA(VLOOKUP(M367,CMRCLP,4,FALSE)),0,VLOOKUP(M367,CMRCLP,4))</f>
        <v>0</v>
      </c>
      <c r="BJ367" s="154">
        <f>IF(ISNA(VLOOKUP(N367,CMRCLP,4,FALSE)),0,VLOOKUP(N367,CMRCLP,4))</f>
        <v>0</v>
      </c>
      <c r="BK367" s="154">
        <f>IF(ISNA(VLOOKUP(O367,CMRCLP,4,FALSE)),0,VLOOKUP(O367,CMRCLP,4))</f>
        <v>0</v>
      </c>
      <c r="BL367" s="154">
        <f>IF(ISNA(VLOOKUP(L367,DANGERCLP,2,FALSE)),1,VLOOKUP(L367,DANGERCLP,2,FALSE))</f>
        <v>1</v>
      </c>
      <c r="BM367" s="154">
        <f>IF(ISNA(VLOOKUP(M367,DANGERCLP,2,FALSE)),1,VLOOKUP(M367,DANGERCLP,2,FALSE))</f>
        <v>1</v>
      </c>
      <c r="BN367" s="154">
        <f>IF(ISNA(VLOOKUP(N367,DANGERCLP,2,FALSE)),1,VLOOKUP(N367,DANGERCLP,2,FALSE))</f>
        <v>1</v>
      </c>
      <c r="BO367" s="154">
        <f>IF(ISNA(VLOOKUP(O367,DANGERCLP,2,FALSE)),1,VLOOKUP(O367,DANGERCLP,2,FALSE))</f>
        <v>1</v>
      </c>
      <c r="BP367" s="154">
        <f>IF(ISNA(VLOOKUP(P367,VLEPON,2)),1,VLOOKUP(P367,VLEPON,2))</f>
        <v>1</v>
      </c>
      <c r="BQ367" s="155">
        <f>T367/MAXA($T$8:$T$463)</f>
        <v>0</v>
      </c>
      <c r="BR367" s="156">
        <f t="shared" si="211"/>
        <v>11</v>
      </c>
      <c r="BS367" s="156">
        <f t="shared" si="212"/>
        <v>11</v>
      </c>
      <c r="BT367" s="157">
        <f t="shared" si="213"/>
        <v>1</v>
      </c>
      <c r="BU367" s="255">
        <f t="shared" si="194"/>
        <v>1</v>
      </c>
      <c r="BV367" s="252">
        <f>IF(ISNA(VLOOKUP((CONCATENATE(U367,V367)),Fréquencess,3,FALSE)),0,VLOOKUP((CONCATENATE(U367,V367)),Fréquencess,3,FALSE))</f>
        <v>1</v>
      </c>
      <c r="BW367" s="247">
        <f t="shared" si="214"/>
        <v>1</v>
      </c>
      <c r="BX367" s="247">
        <f t="shared" si="200"/>
        <v>1</v>
      </c>
      <c r="BY367" s="247">
        <f>IF(ISNA(VLOOKUP(Q367,score_volatilité,2,FALSE)),0,VLOOKUP(Q367,score_volatilité,2,FALSE))</f>
        <v>1</v>
      </c>
      <c r="BZ367" s="247">
        <f>IF(ISNA(VLOOKUP(X367,score_procédé,2,FALSE)),0,VLOOKUP(X367,score_procédé,2,FALSE))</f>
        <v>0.5</v>
      </c>
      <c r="CA367" s="247">
        <f>IF(ISNA(VLOOKUP(Y367,score_protection,2,FALSE)),0,VLOOKUP(Y367,score_protection,2,FALSE))</f>
        <v>1</v>
      </c>
      <c r="CB367" s="252">
        <f t="shared" si="201"/>
        <v>0.5</v>
      </c>
      <c r="CC367" s="154">
        <f>IF(ISNA(VLOOKUP(L367,DANGERARRETE,10,FALSE)),0,VLOOKUP(L367,DANGERARRETE,10,FALSE))</f>
        <v>0</v>
      </c>
      <c r="CD367" s="154">
        <f>IF(ISNA(VLOOKUP(M367,DANGERARRETE,10,FALSE)),0,VLOOKUP(M367,DANGERARRETE,10,FALSE))</f>
        <v>0</v>
      </c>
      <c r="CE367" s="154">
        <f>IF(ISNA(VLOOKUP(N367,DANGERARRETE,10,FALSE)),0,VLOOKUP(N367,DANGERARRETE,10,FALSE))</f>
        <v>0</v>
      </c>
      <c r="CF367" s="154">
        <f>IF(ISNA(VLOOKUP(O367,DANGERARRETE,10,FALSE)),0,VLOOKUP(O367,DANGERARRETE,10,FALSE))</f>
        <v>0</v>
      </c>
      <c r="CG367" s="154">
        <f t="shared" si="202"/>
        <v>0</v>
      </c>
      <c r="CH367" s="296" t="str">
        <f t="shared" si="205"/>
        <v>NON</v>
      </c>
    </row>
    <row r="368" spans="1:86" s="108" customFormat="1" ht="26.5" customHeight="1" x14ac:dyDescent="0.25">
      <c r="A368" s="77">
        <v>116</v>
      </c>
      <c r="B368" s="105"/>
      <c r="C368" s="105"/>
      <c r="D368" s="106"/>
      <c r="E368" s="106"/>
      <c r="F368" s="107"/>
      <c r="G368" s="114" t="s">
        <v>76</v>
      </c>
      <c r="H368" s="114" t="s">
        <v>76</v>
      </c>
      <c r="I368" s="114" t="s">
        <v>76</v>
      </c>
      <c r="J368" s="114" t="s">
        <v>76</v>
      </c>
      <c r="K368" s="114" t="s">
        <v>9</v>
      </c>
      <c r="L368" s="108" t="s">
        <v>8</v>
      </c>
      <c r="M368" s="108" t="s">
        <v>8</v>
      </c>
      <c r="N368" s="108" t="s">
        <v>8</v>
      </c>
      <c r="O368" s="108" t="s">
        <v>8</v>
      </c>
      <c r="P368" s="225" t="s">
        <v>76</v>
      </c>
      <c r="Q368" s="244" t="s">
        <v>34</v>
      </c>
      <c r="R368" s="259" t="s">
        <v>299</v>
      </c>
      <c r="S368" s="265" t="s">
        <v>300</v>
      </c>
      <c r="T368" s="217">
        <v>0</v>
      </c>
      <c r="U368" s="149" t="s">
        <v>58</v>
      </c>
      <c r="V368" s="149" t="s">
        <v>256</v>
      </c>
      <c r="W368" s="150" t="str">
        <f t="shared" si="210"/>
        <v>&lt; 30 mn</v>
      </c>
      <c r="X368" s="151" t="s">
        <v>31</v>
      </c>
      <c r="Y368" s="229" t="s">
        <v>108</v>
      </c>
      <c r="Z368" s="152">
        <f t="shared" si="182"/>
        <v>0</v>
      </c>
      <c r="AA368" s="152">
        <f t="shared" si="183"/>
        <v>0</v>
      </c>
      <c r="AB368" s="152">
        <f t="shared" si="184"/>
        <v>0</v>
      </c>
      <c r="AC368" s="152">
        <f t="shared" si="185"/>
        <v>0</v>
      </c>
      <c r="AD368" s="152">
        <f t="shared" si="186"/>
        <v>0</v>
      </c>
      <c r="AE368" s="152">
        <f t="shared" si="187"/>
        <v>0</v>
      </c>
      <c r="AF368" s="152">
        <f t="shared" si="188"/>
        <v>0</v>
      </c>
      <c r="AG368" s="152">
        <f t="shared" si="189"/>
        <v>0</v>
      </c>
      <c r="AH368" s="152">
        <f t="shared" si="190"/>
        <v>0</v>
      </c>
      <c r="AI368" s="152">
        <f t="shared" si="191"/>
        <v>0</v>
      </c>
      <c r="AJ368" s="152">
        <f t="shared" si="192"/>
        <v>0</v>
      </c>
      <c r="AK368" s="152">
        <f t="shared" si="193"/>
        <v>0</v>
      </c>
      <c r="AL368" s="263">
        <f t="shared" si="208"/>
        <v>0</v>
      </c>
      <c r="AM368" s="263">
        <f t="shared" si="206"/>
        <v>0</v>
      </c>
      <c r="AN368" s="263">
        <f t="shared" si="209"/>
        <v>0</v>
      </c>
      <c r="AO368" s="251">
        <f t="shared" si="207"/>
        <v>0</v>
      </c>
      <c r="AP368" s="153">
        <f t="shared" si="195"/>
        <v>0</v>
      </c>
      <c r="AQ368" s="153" t="str">
        <f t="shared" si="196"/>
        <v>0</v>
      </c>
      <c r="AR368" s="153" t="str">
        <f t="shared" si="203"/>
        <v>0</v>
      </c>
      <c r="AS368" s="153" t="str">
        <f t="shared" si="204"/>
        <v>0</v>
      </c>
      <c r="AT368" s="247">
        <f t="shared" si="197"/>
        <v>1</v>
      </c>
      <c r="AU368" s="247" t="str">
        <f t="shared" si="198"/>
        <v>Faible</v>
      </c>
      <c r="AV368" s="346" t="str">
        <f t="shared" si="199"/>
        <v>NON</v>
      </c>
      <c r="AW368" s="234" t="str">
        <f>IF(CB368&lt;100,"RISQUE MINIME","RISQUE NON FAIBLE")</f>
        <v>RISQUE MINIME</v>
      </c>
      <c r="AX368" s="231" t="str">
        <f>IF(AO368=0,"NON","OUI")</f>
        <v>NON</v>
      </c>
      <c r="AY368" s="351"/>
      <c r="AZ368" s="352" t="s">
        <v>310</v>
      </c>
      <c r="BA368" s="237" t="str">
        <f>IF(AP368=0,"NON","OUI")</f>
        <v>NON</v>
      </c>
      <c r="BB368" s="351"/>
      <c r="BC368" s="351"/>
      <c r="BD368" s="352" t="s">
        <v>310</v>
      </c>
      <c r="BE368" s="237" t="str">
        <f>IF((AQ368+AR368)=3,"YEUX / INGESTION",IF(AQ368="2","YEUX",IF(AR368="1","INGESTION","NON")))</f>
        <v>NON</v>
      </c>
      <c r="BF368" s="351"/>
      <c r="BG368" s="354" t="s">
        <v>310</v>
      </c>
      <c r="BH368" s="154">
        <f>IF(ISNA(VLOOKUP(L368,CMRCLP,4,FALSE)),0,VLOOKUP(L368,CMRCLP,4))</f>
        <v>0</v>
      </c>
      <c r="BI368" s="154">
        <f>IF(ISNA(VLOOKUP(M368,CMRCLP,4,FALSE)),0,VLOOKUP(M368,CMRCLP,4))</f>
        <v>0</v>
      </c>
      <c r="BJ368" s="154">
        <f>IF(ISNA(VLOOKUP(N368,CMRCLP,4,FALSE)),0,VLOOKUP(N368,CMRCLP,4))</f>
        <v>0</v>
      </c>
      <c r="BK368" s="154">
        <f>IF(ISNA(VLOOKUP(O368,CMRCLP,4,FALSE)),0,VLOOKUP(O368,CMRCLP,4))</f>
        <v>0</v>
      </c>
      <c r="BL368" s="154">
        <f>IF(ISNA(VLOOKUP(L368,DANGERCLP,2,FALSE)),1,VLOOKUP(L368,DANGERCLP,2,FALSE))</f>
        <v>1</v>
      </c>
      <c r="BM368" s="154">
        <f>IF(ISNA(VLOOKUP(M368,DANGERCLP,2,FALSE)),1,VLOOKUP(M368,DANGERCLP,2,FALSE))</f>
        <v>1</v>
      </c>
      <c r="BN368" s="154">
        <f>IF(ISNA(VLOOKUP(N368,DANGERCLP,2,FALSE)),1,VLOOKUP(N368,DANGERCLP,2,FALSE))</f>
        <v>1</v>
      </c>
      <c r="BO368" s="154">
        <f>IF(ISNA(VLOOKUP(O368,DANGERCLP,2,FALSE)),1,VLOOKUP(O368,DANGERCLP,2,FALSE))</f>
        <v>1</v>
      </c>
      <c r="BP368" s="154">
        <f>IF(ISNA(VLOOKUP(P368,VLEPON,2)),1,VLOOKUP(P368,VLEPON,2))</f>
        <v>1</v>
      </c>
      <c r="BQ368" s="155">
        <f>T368/MAXA($T$8:$T$463)</f>
        <v>0</v>
      </c>
      <c r="BR368" s="156">
        <f t="shared" si="211"/>
        <v>11</v>
      </c>
      <c r="BS368" s="156">
        <f t="shared" si="212"/>
        <v>11</v>
      </c>
      <c r="BT368" s="157">
        <f t="shared" si="213"/>
        <v>1</v>
      </c>
      <c r="BU368" s="255">
        <f t="shared" si="194"/>
        <v>1</v>
      </c>
      <c r="BV368" s="252">
        <f>IF(ISNA(VLOOKUP((CONCATENATE(U368,V368)),Fréquencess,3,FALSE)),0,VLOOKUP((CONCATENATE(U368,V368)),Fréquencess,3,FALSE))</f>
        <v>1</v>
      </c>
      <c r="BW368" s="247">
        <f t="shared" si="214"/>
        <v>1</v>
      </c>
      <c r="BX368" s="247">
        <f t="shared" si="200"/>
        <v>1</v>
      </c>
      <c r="BY368" s="247">
        <f>IF(ISNA(VLOOKUP(Q368,score_volatilité,2,FALSE)),0,VLOOKUP(Q368,score_volatilité,2,FALSE))</f>
        <v>1</v>
      </c>
      <c r="BZ368" s="247">
        <f>IF(ISNA(VLOOKUP(X368,score_procédé,2,FALSE)),0,VLOOKUP(X368,score_procédé,2,FALSE))</f>
        <v>0.5</v>
      </c>
      <c r="CA368" s="247">
        <f>IF(ISNA(VLOOKUP(Y368,score_protection,2,FALSE)),0,VLOOKUP(Y368,score_protection,2,FALSE))</f>
        <v>1</v>
      </c>
      <c r="CB368" s="252">
        <f t="shared" si="201"/>
        <v>0.5</v>
      </c>
      <c r="CC368" s="154">
        <f>IF(ISNA(VLOOKUP(L368,DANGERARRETE,10,FALSE)),0,VLOOKUP(L368,DANGERARRETE,10,FALSE))</f>
        <v>0</v>
      </c>
      <c r="CD368" s="154">
        <f>IF(ISNA(VLOOKUP(M368,DANGERARRETE,10,FALSE)),0,VLOOKUP(M368,DANGERARRETE,10,FALSE))</f>
        <v>0</v>
      </c>
      <c r="CE368" s="154">
        <f>IF(ISNA(VLOOKUP(N368,DANGERARRETE,10,FALSE)),0,VLOOKUP(N368,DANGERARRETE,10,FALSE))</f>
        <v>0</v>
      </c>
      <c r="CF368" s="154">
        <f>IF(ISNA(VLOOKUP(O368,DANGERARRETE,10,FALSE)),0,VLOOKUP(O368,DANGERARRETE,10,FALSE))</f>
        <v>0</v>
      </c>
      <c r="CG368" s="154">
        <f t="shared" si="202"/>
        <v>0</v>
      </c>
      <c r="CH368" s="296" t="str">
        <f t="shared" si="205"/>
        <v>NON</v>
      </c>
    </row>
    <row r="369" spans="1:86" s="108" customFormat="1" ht="26.5" customHeight="1" x14ac:dyDescent="0.25">
      <c r="A369" s="77">
        <v>116</v>
      </c>
      <c r="B369" s="105"/>
      <c r="C369" s="105"/>
      <c r="D369" s="106"/>
      <c r="E369" s="106"/>
      <c r="F369" s="107"/>
      <c r="G369" s="114" t="s">
        <v>76</v>
      </c>
      <c r="H369" s="114" t="s">
        <v>76</v>
      </c>
      <c r="I369" s="114" t="s">
        <v>76</v>
      </c>
      <c r="J369" s="114" t="s">
        <v>76</v>
      </c>
      <c r="K369" s="114" t="s">
        <v>9</v>
      </c>
      <c r="L369" s="108" t="s">
        <v>8</v>
      </c>
      <c r="M369" s="108" t="s">
        <v>8</v>
      </c>
      <c r="N369" s="108" t="s">
        <v>8</v>
      </c>
      <c r="O369" s="108" t="s">
        <v>8</v>
      </c>
      <c r="P369" s="225" t="s">
        <v>76</v>
      </c>
      <c r="Q369" s="244" t="s">
        <v>34</v>
      </c>
      <c r="R369" s="259" t="s">
        <v>299</v>
      </c>
      <c r="S369" s="265" t="s">
        <v>300</v>
      </c>
      <c r="T369" s="217">
        <v>0</v>
      </c>
      <c r="U369" s="149" t="s">
        <v>58</v>
      </c>
      <c r="V369" s="149" t="s">
        <v>256</v>
      </c>
      <c r="W369" s="150" t="str">
        <f t="shared" si="210"/>
        <v>&lt; 30 mn</v>
      </c>
      <c r="X369" s="151" t="s">
        <v>31</v>
      </c>
      <c r="Y369" s="229" t="s">
        <v>108</v>
      </c>
      <c r="Z369" s="152">
        <f t="shared" si="182"/>
        <v>0</v>
      </c>
      <c r="AA369" s="152">
        <f t="shared" si="183"/>
        <v>0</v>
      </c>
      <c r="AB369" s="152">
        <f t="shared" si="184"/>
        <v>0</v>
      </c>
      <c r="AC369" s="152">
        <f t="shared" si="185"/>
        <v>0</v>
      </c>
      <c r="AD369" s="152">
        <f t="shared" si="186"/>
        <v>0</v>
      </c>
      <c r="AE369" s="152">
        <f t="shared" si="187"/>
        <v>0</v>
      </c>
      <c r="AF369" s="152">
        <f t="shared" si="188"/>
        <v>0</v>
      </c>
      <c r="AG369" s="152">
        <f t="shared" si="189"/>
        <v>0</v>
      </c>
      <c r="AH369" s="152">
        <f t="shared" si="190"/>
        <v>0</v>
      </c>
      <c r="AI369" s="152">
        <f t="shared" si="191"/>
        <v>0</v>
      </c>
      <c r="AJ369" s="152">
        <f t="shared" si="192"/>
        <v>0</v>
      </c>
      <c r="AK369" s="152">
        <f t="shared" si="193"/>
        <v>0</v>
      </c>
      <c r="AL369" s="263">
        <f t="shared" si="208"/>
        <v>0</v>
      </c>
      <c r="AM369" s="263">
        <f t="shared" si="206"/>
        <v>0</v>
      </c>
      <c r="AN369" s="263">
        <f t="shared" si="209"/>
        <v>0</v>
      </c>
      <c r="AO369" s="251">
        <f t="shared" si="207"/>
        <v>0</v>
      </c>
      <c r="AP369" s="153">
        <f t="shared" si="195"/>
        <v>0</v>
      </c>
      <c r="AQ369" s="153" t="str">
        <f t="shared" si="196"/>
        <v>0</v>
      </c>
      <c r="AR369" s="153" t="str">
        <f t="shared" si="203"/>
        <v>0</v>
      </c>
      <c r="AS369" s="153" t="str">
        <f t="shared" si="204"/>
        <v>0</v>
      </c>
      <c r="AT369" s="247">
        <f t="shared" si="197"/>
        <v>1</v>
      </c>
      <c r="AU369" s="247" t="str">
        <f t="shared" si="198"/>
        <v>Faible</v>
      </c>
      <c r="AV369" s="346" t="str">
        <f t="shared" si="199"/>
        <v>NON</v>
      </c>
      <c r="AW369" s="234" t="str">
        <f>IF(CB369&lt;100,"RISQUE MINIME","RISQUE NON FAIBLE")</f>
        <v>RISQUE MINIME</v>
      </c>
      <c r="AX369" s="231" t="str">
        <f>IF(AO369=0,"NON","OUI")</f>
        <v>NON</v>
      </c>
      <c r="AY369" s="351"/>
      <c r="AZ369" s="352" t="s">
        <v>310</v>
      </c>
      <c r="BA369" s="237" t="str">
        <f>IF(AP369=0,"NON","OUI")</f>
        <v>NON</v>
      </c>
      <c r="BB369" s="351"/>
      <c r="BC369" s="351"/>
      <c r="BD369" s="352" t="s">
        <v>310</v>
      </c>
      <c r="BE369" s="237" t="str">
        <f>IF((AQ369+AR369)=3,"YEUX / INGESTION",IF(AQ369="2","YEUX",IF(AR369="1","INGESTION","NON")))</f>
        <v>NON</v>
      </c>
      <c r="BF369" s="351"/>
      <c r="BG369" s="354" t="s">
        <v>310</v>
      </c>
      <c r="BH369" s="154">
        <f>IF(ISNA(VLOOKUP(L369,CMRCLP,4,FALSE)),0,VLOOKUP(L369,CMRCLP,4))</f>
        <v>0</v>
      </c>
      <c r="BI369" s="154">
        <f>IF(ISNA(VLOOKUP(M369,CMRCLP,4,FALSE)),0,VLOOKUP(M369,CMRCLP,4))</f>
        <v>0</v>
      </c>
      <c r="BJ369" s="154">
        <f>IF(ISNA(VLOOKUP(N369,CMRCLP,4,FALSE)),0,VLOOKUP(N369,CMRCLP,4))</f>
        <v>0</v>
      </c>
      <c r="BK369" s="154">
        <f>IF(ISNA(VLOOKUP(O369,CMRCLP,4,FALSE)),0,VLOOKUP(O369,CMRCLP,4))</f>
        <v>0</v>
      </c>
      <c r="BL369" s="154">
        <f>IF(ISNA(VLOOKUP(L369,DANGERCLP,2,FALSE)),1,VLOOKUP(L369,DANGERCLP,2,FALSE))</f>
        <v>1</v>
      </c>
      <c r="BM369" s="154">
        <f>IF(ISNA(VLOOKUP(M369,DANGERCLP,2,FALSE)),1,VLOOKUP(M369,DANGERCLP,2,FALSE))</f>
        <v>1</v>
      </c>
      <c r="BN369" s="154">
        <f>IF(ISNA(VLOOKUP(N369,DANGERCLP,2,FALSE)),1,VLOOKUP(N369,DANGERCLP,2,FALSE))</f>
        <v>1</v>
      </c>
      <c r="BO369" s="154">
        <f>IF(ISNA(VLOOKUP(O369,DANGERCLP,2,FALSE)),1,VLOOKUP(O369,DANGERCLP,2,FALSE))</f>
        <v>1</v>
      </c>
      <c r="BP369" s="154">
        <f>IF(ISNA(VLOOKUP(P369,VLEPON,2)),1,VLOOKUP(P369,VLEPON,2))</f>
        <v>1</v>
      </c>
      <c r="BQ369" s="155">
        <f>T369/MAXA($T$8:$T$463)</f>
        <v>0</v>
      </c>
      <c r="BR369" s="156">
        <f t="shared" si="211"/>
        <v>11</v>
      </c>
      <c r="BS369" s="156">
        <f t="shared" si="212"/>
        <v>11</v>
      </c>
      <c r="BT369" s="157">
        <f t="shared" si="213"/>
        <v>1</v>
      </c>
      <c r="BU369" s="255">
        <f t="shared" si="194"/>
        <v>1</v>
      </c>
      <c r="BV369" s="252">
        <f>IF(ISNA(VLOOKUP((CONCATENATE(U369,V369)),Fréquencess,3,FALSE)),0,VLOOKUP((CONCATENATE(U369,V369)),Fréquencess,3,FALSE))</f>
        <v>1</v>
      </c>
      <c r="BW369" s="247">
        <f t="shared" si="214"/>
        <v>1</v>
      </c>
      <c r="BX369" s="247">
        <f t="shared" si="200"/>
        <v>1</v>
      </c>
      <c r="BY369" s="247">
        <f>IF(ISNA(VLOOKUP(Q369,score_volatilité,2,FALSE)),0,VLOOKUP(Q369,score_volatilité,2,FALSE))</f>
        <v>1</v>
      </c>
      <c r="BZ369" s="247">
        <f>IF(ISNA(VLOOKUP(X369,score_procédé,2,FALSE)),0,VLOOKUP(X369,score_procédé,2,FALSE))</f>
        <v>0.5</v>
      </c>
      <c r="CA369" s="247">
        <f>IF(ISNA(VLOOKUP(Y369,score_protection,2,FALSE)),0,VLOOKUP(Y369,score_protection,2,FALSE))</f>
        <v>1</v>
      </c>
      <c r="CB369" s="252">
        <f t="shared" si="201"/>
        <v>0.5</v>
      </c>
      <c r="CC369" s="154">
        <f>IF(ISNA(VLOOKUP(L369,DANGERARRETE,10,FALSE)),0,VLOOKUP(L369,DANGERARRETE,10,FALSE))</f>
        <v>0</v>
      </c>
      <c r="CD369" s="154">
        <f>IF(ISNA(VLOOKUP(M369,DANGERARRETE,10,FALSE)),0,VLOOKUP(M369,DANGERARRETE,10,FALSE))</f>
        <v>0</v>
      </c>
      <c r="CE369" s="154">
        <f>IF(ISNA(VLOOKUP(N369,DANGERARRETE,10,FALSE)),0,VLOOKUP(N369,DANGERARRETE,10,FALSE))</f>
        <v>0</v>
      </c>
      <c r="CF369" s="154">
        <f>IF(ISNA(VLOOKUP(O369,DANGERARRETE,10,FALSE)),0,VLOOKUP(O369,DANGERARRETE,10,FALSE))</f>
        <v>0</v>
      </c>
      <c r="CG369" s="154">
        <f t="shared" si="202"/>
        <v>0</v>
      </c>
      <c r="CH369" s="296" t="str">
        <f t="shared" si="205"/>
        <v>NON</v>
      </c>
    </row>
    <row r="370" spans="1:86" s="108" customFormat="1" ht="26.5" customHeight="1" x14ac:dyDescent="0.25">
      <c r="A370" s="77">
        <v>116</v>
      </c>
      <c r="B370" s="105"/>
      <c r="C370" s="105"/>
      <c r="D370" s="106"/>
      <c r="E370" s="106"/>
      <c r="F370" s="107"/>
      <c r="G370" s="114" t="s">
        <v>76</v>
      </c>
      <c r="H370" s="114" t="s">
        <v>76</v>
      </c>
      <c r="I370" s="114" t="s">
        <v>76</v>
      </c>
      <c r="J370" s="114" t="s">
        <v>76</v>
      </c>
      <c r="K370" s="114" t="s">
        <v>9</v>
      </c>
      <c r="L370" s="108" t="s">
        <v>8</v>
      </c>
      <c r="M370" s="108" t="s">
        <v>8</v>
      </c>
      <c r="N370" s="108" t="s">
        <v>8</v>
      </c>
      <c r="O370" s="108" t="s">
        <v>8</v>
      </c>
      <c r="P370" s="225" t="s">
        <v>76</v>
      </c>
      <c r="Q370" s="244" t="s">
        <v>34</v>
      </c>
      <c r="R370" s="259" t="s">
        <v>299</v>
      </c>
      <c r="S370" s="265" t="s">
        <v>300</v>
      </c>
      <c r="T370" s="217">
        <v>0</v>
      </c>
      <c r="U370" s="149" t="s">
        <v>58</v>
      </c>
      <c r="V370" s="149" t="s">
        <v>256</v>
      </c>
      <c r="W370" s="150" t="str">
        <f t="shared" si="210"/>
        <v>&lt; 30 mn</v>
      </c>
      <c r="X370" s="151" t="s">
        <v>31</v>
      </c>
      <c r="Y370" s="229" t="s">
        <v>108</v>
      </c>
      <c r="Z370" s="152">
        <f t="shared" ref="Z370:Z414" si="215">IF(ISNA(VLOOKUP(L370,DANGERCLP,7,FALSE)),0,(VLOOKUP(L370,DANGERCLP,7,FALSE)))</f>
        <v>0</v>
      </c>
      <c r="AA370" s="152">
        <f t="shared" ref="AA370:AA414" si="216">IF(ISNA(VLOOKUP(L370,DANGERCLP,8,FALSE)),0,(VLOOKUP(L370,DANGERCLP,8,FALSE)))</f>
        <v>0</v>
      </c>
      <c r="AB370" s="152">
        <f t="shared" ref="AB370:AB414" si="217">IF(ISNA(VLOOKUP(L370,DANGERCLP,9,FALSE)),0,(VLOOKUP(L370,DANGERCLP,9,FALSE)))</f>
        <v>0</v>
      </c>
      <c r="AC370" s="152">
        <f t="shared" ref="AC370:AC414" si="218">IF(ISNA(VLOOKUP(M370,DANGERCLP,7,FALSE)),0,(VLOOKUP(M370,DANGERCLP,7,FALSE)))</f>
        <v>0</v>
      </c>
      <c r="AD370" s="152">
        <f t="shared" ref="AD370:AD414" si="219">IF(ISNA(VLOOKUP(M370,DANGERCLP,8,FALSE)),0,(VLOOKUP(M370,DANGERCLP,8,FALSE)))</f>
        <v>0</v>
      </c>
      <c r="AE370" s="152">
        <f t="shared" ref="AE370:AE414" si="220">IF(ISNA(VLOOKUP(M370,DANGERCLP,9,FALSE)),0,(VLOOKUP(M370,DANGERCLP,9,FALSE)))</f>
        <v>0</v>
      </c>
      <c r="AF370" s="152">
        <f t="shared" ref="AF370:AF414" si="221">IF(ISNA(VLOOKUP(N370,DANGERCLP,7,FALSE)),0,(VLOOKUP(N370,DANGERCLP,7,FALSE)))</f>
        <v>0</v>
      </c>
      <c r="AG370" s="152">
        <f t="shared" ref="AG370:AG414" si="222">IF(ISNA(VLOOKUP(N370,DANGERCLP,8,FALSE)),0,(VLOOKUP(N370,DANGERCLP,8,FALSE)))</f>
        <v>0</v>
      </c>
      <c r="AH370" s="152">
        <f t="shared" ref="AH370:AH414" si="223">IF(ISNA(VLOOKUP(N370,DANGERCLP,9,FALSE)),0,(VLOOKUP(N370,DANGERCLP,9,FALSE)))</f>
        <v>0</v>
      </c>
      <c r="AI370" s="152">
        <f t="shared" ref="AI370:AI414" si="224">IF(ISNA(VLOOKUP(O370,DANGERCLP,7,FALSE)),0,(VLOOKUP(O370,DANGERCLP,7,FALSE)))</f>
        <v>0</v>
      </c>
      <c r="AJ370" s="152">
        <f t="shared" ref="AJ370:AJ414" si="225">IF(ISNA(VLOOKUP(O370,DANGERCLP,8,FALSE)),0,(VLOOKUP(O370,DANGERCLP,8,FALSE)))</f>
        <v>0</v>
      </c>
      <c r="AK370" s="152">
        <f t="shared" ref="AK370:AK414" si="226">IF(ISNA(VLOOKUP(O370,DANGERCLP,9,FALSE)),0,(VLOOKUP(O370,DANGERCLP,9,FALSE)))</f>
        <v>0</v>
      </c>
      <c r="AL370" s="263">
        <f t="shared" si="208"/>
        <v>0</v>
      </c>
      <c r="AM370" s="263">
        <f t="shared" si="206"/>
        <v>0</v>
      </c>
      <c r="AN370" s="263">
        <f t="shared" si="209"/>
        <v>0</v>
      </c>
      <c r="AO370" s="251">
        <f t="shared" si="207"/>
        <v>0</v>
      </c>
      <c r="AP370" s="153">
        <f t="shared" si="195"/>
        <v>0</v>
      </c>
      <c r="AQ370" s="153" t="str">
        <f t="shared" si="196"/>
        <v>0</v>
      </c>
      <c r="AR370" s="153" t="str">
        <f t="shared" si="203"/>
        <v>0</v>
      </c>
      <c r="AS370" s="153" t="str">
        <f t="shared" si="204"/>
        <v>0</v>
      </c>
      <c r="AT370" s="247">
        <f t="shared" si="197"/>
        <v>1</v>
      </c>
      <c r="AU370" s="247" t="str">
        <f t="shared" si="198"/>
        <v>Faible</v>
      </c>
      <c r="AV370" s="346" t="str">
        <f t="shared" si="199"/>
        <v>NON</v>
      </c>
      <c r="AW370" s="234" t="str">
        <f>IF(CB370&lt;100,"RISQUE MINIME","RISQUE NON FAIBLE")</f>
        <v>RISQUE MINIME</v>
      </c>
      <c r="AX370" s="231" t="str">
        <f>IF(AO370=0,"NON","OUI")</f>
        <v>NON</v>
      </c>
      <c r="AY370" s="351"/>
      <c r="AZ370" s="352" t="s">
        <v>310</v>
      </c>
      <c r="BA370" s="237" t="str">
        <f>IF(AP370=0,"NON","OUI")</f>
        <v>NON</v>
      </c>
      <c r="BB370" s="351"/>
      <c r="BC370" s="351"/>
      <c r="BD370" s="352" t="s">
        <v>310</v>
      </c>
      <c r="BE370" s="237" t="str">
        <f>IF((AQ370+AR370)=3,"YEUX / INGESTION",IF(AQ370="2","YEUX",IF(AR370="1","INGESTION","NON")))</f>
        <v>NON</v>
      </c>
      <c r="BF370" s="351"/>
      <c r="BG370" s="354" t="s">
        <v>310</v>
      </c>
      <c r="BH370" s="154">
        <f>IF(ISNA(VLOOKUP(L370,CMRCLP,4,FALSE)),0,VLOOKUP(L370,CMRCLP,4))</f>
        <v>0</v>
      </c>
      <c r="BI370" s="154">
        <f>IF(ISNA(VLOOKUP(M370,CMRCLP,4,FALSE)),0,VLOOKUP(M370,CMRCLP,4))</f>
        <v>0</v>
      </c>
      <c r="BJ370" s="154">
        <f>IF(ISNA(VLOOKUP(N370,CMRCLP,4,FALSE)),0,VLOOKUP(N370,CMRCLP,4))</f>
        <v>0</v>
      </c>
      <c r="BK370" s="154">
        <f>IF(ISNA(VLOOKUP(O370,CMRCLP,4,FALSE)),0,VLOOKUP(O370,CMRCLP,4))</f>
        <v>0</v>
      </c>
      <c r="BL370" s="154">
        <f>IF(ISNA(VLOOKUP(L370,DANGERCLP,2,FALSE)),1,VLOOKUP(L370,DANGERCLP,2,FALSE))</f>
        <v>1</v>
      </c>
      <c r="BM370" s="154">
        <f>IF(ISNA(VLOOKUP(M370,DANGERCLP,2,FALSE)),1,VLOOKUP(M370,DANGERCLP,2,FALSE))</f>
        <v>1</v>
      </c>
      <c r="BN370" s="154">
        <f>IF(ISNA(VLOOKUP(N370,DANGERCLP,2,FALSE)),1,VLOOKUP(N370,DANGERCLP,2,FALSE))</f>
        <v>1</v>
      </c>
      <c r="BO370" s="154">
        <f>IF(ISNA(VLOOKUP(O370,DANGERCLP,2,FALSE)),1,VLOOKUP(O370,DANGERCLP,2,FALSE))</f>
        <v>1</v>
      </c>
      <c r="BP370" s="154">
        <f>IF(ISNA(VLOOKUP(P370,VLEPON,2)),1,VLOOKUP(P370,VLEPON,2))</f>
        <v>1</v>
      </c>
      <c r="BQ370" s="155">
        <f>T370/MAXA($T$8:$T$463)</f>
        <v>0</v>
      </c>
      <c r="BR370" s="156">
        <f t="shared" si="211"/>
        <v>11</v>
      </c>
      <c r="BS370" s="156">
        <f t="shared" si="212"/>
        <v>11</v>
      </c>
      <c r="BT370" s="157">
        <f t="shared" si="213"/>
        <v>1</v>
      </c>
      <c r="BU370" s="255">
        <f t="shared" ref="BU370:BU414" si="227">MAXA(BL370:BP370)</f>
        <v>1</v>
      </c>
      <c r="BV370" s="252">
        <f>IF(ISNA(VLOOKUP((CONCATENATE(U370,V370)),Fréquencess,3,FALSE)),0,VLOOKUP((CONCATENATE(U370,V370)),Fréquencess,3,FALSE))</f>
        <v>1</v>
      </c>
      <c r="BW370" s="247">
        <f t="shared" si="214"/>
        <v>1</v>
      </c>
      <c r="BX370" s="247">
        <f t="shared" si="200"/>
        <v>1</v>
      </c>
      <c r="BY370" s="247">
        <f>IF(ISNA(VLOOKUP(Q370,score_volatilité,2,FALSE)),0,VLOOKUP(Q370,score_volatilité,2,FALSE))</f>
        <v>1</v>
      </c>
      <c r="BZ370" s="247">
        <f>IF(ISNA(VLOOKUP(X370,score_procédé,2,FALSE)),0,VLOOKUP(X370,score_procédé,2,FALSE))</f>
        <v>0.5</v>
      </c>
      <c r="CA370" s="247">
        <f>IF(ISNA(VLOOKUP(Y370,score_protection,2,FALSE)),0,VLOOKUP(Y370,score_protection,2,FALSE))</f>
        <v>1</v>
      </c>
      <c r="CB370" s="252">
        <f t="shared" si="201"/>
        <v>0.5</v>
      </c>
      <c r="CC370" s="154">
        <f>IF(ISNA(VLOOKUP(L370,DANGERARRETE,10,FALSE)),0,VLOOKUP(L370,DANGERARRETE,10,FALSE))</f>
        <v>0</v>
      </c>
      <c r="CD370" s="154">
        <f>IF(ISNA(VLOOKUP(M370,DANGERARRETE,10,FALSE)),0,VLOOKUP(M370,DANGERARRETE,10,FALSE))</f>
        <v>0</v>
      </c>
      <c r="CE370" s="154">
        <f>IF(ISNA(VLOOKUP(N370,DANGERARRETE,10,FALSE)),0,VLOOKUP(N370,DANGERARRETE,10,FALSE))</f>
        <v>0</v>
      </c>
      <c r="CF370" s="154">
        <f>IF(ISNA(VLOOKUP(O370,DANGERARRETE,10,FALSE)),0,VLOOKUP(O370,DANGERARRETE,10,FALSE))</f>
        <v>0</v>
      </c>
      <c r="CG370" s="154">
        <f t="shared" si="202"/>
        <v>0</v>
      </c>
      <c r="CH370" s="296" t="str">
        <f t="shared" si="205"/>
        <v>NON</v>
      </c>
    </row>
    <row r="371" spans="1:86" s="108" customFormat="1" ht="26.5" customHeight="1" x14ac:dyDescent="0.25">
      <c r="A371" s="77">
        <v>116</v>
      </c>
      <c r="B371" s="105"/>
      <c r="C371" s="105"/>
      <c r="D371" s="106"/>
      <c r="E371" s="106"/>
      <c r="F371" s="107"/>
      <c r="G371" s="114" t="s">
        <v>76</v>
      </c>
      <c r="H371" s="114" t="s">
        <v>76</v>
      </c>
      <c r="I371" s="114" t="s">
        <v>76</v>
      </c>
      <c r="J371" s="114" t="s">
        <v>76</v>
      </c>
      <c r="K371" s="114" t="s">
        <v>9</v>
      </c>
      <c r="L371" s="108" t="s">
        <v>8</v>
      </c>
      <c r="M371" s="108" t="s">
        <v>8</v>
      </c>
      <c r="N371" s="108" t="s">
        <v>8</v>
      </c>
      <c r="O371" s="108" t="s">
        <v>8</v>
      </c>
      <c r="P371" s="225" t="s">
        <v>76</v>
      </c>
      <c r="Q371" s="244" t="s">
        <v>34</v>
      </c>
      <c r="R371" s="259" t="s">
        <v>299</v>
      </c>
      <c r="S371" s="265" t="s">
        <v>300</v>
      </c>
      <c r="T371" s="217">
        <v>0</v>
      </c>
      <c r="U371" s="149" t="s">
        <v>58</v>
      </c>
      <c r="V371" s="149" t="s">
        <v>256</v>
      </c>
      <c r="W371" s="150" t="str">
        <f t="shared" si="210"/>
        <v>&lt; 30 mn</v>
      </c>
      <c r="X371" s="151" t="s">
        <v>31</v>
      </c>
      <c r="Y371" s="229" t="s">
        <v>108</v>
      </c>
      <c r="Z371" s="152">
        <f t="shared" si="215"/>
        <v>0</v>
      </c>
      <c r="AA371" s="152">
        <f t="shared" si="216"/>
        <v>0</v>
      </c>
      <c r="AB371" s="152">
        <f t="shared" si="217"/>
        <v>0</v>
      </c>
      <c r="AC371" s="152">
        <f t="shared" si="218"/>
        <v>0</v>
      </c>
      <c r="AD371" s="152">
        <f t="shared" si="219"/>
        <v>0</v>
      </c>
      <c r="AE371" s="152">
        <f t="shared" si="220"/>
        <v>0</v>
      </c>
      <c r="AF371" s="152">
        <f t="shared" si="221"/>
        <v>0</v>
      </c>
      <c r="AG371" s="152">
        <f t="shared" si="222"/>
        <v>0</v>
      </c>
      <c r="AH371" s="152">
        <f t="shared" si="223"/>
        <v>0</v>
      </c>
      <c r="AI371" s="152">
        <f t="shared" si="224"/>
        <v>0</v>
      </c>
      <c r="AJ371" s="152">
        <f t="shared" si="225"/>
        <v>0</v>
      </c>
      <c r="AK371" s="152">
        <f t="shared" si="226"/>
        <v>0</v>
      </c>
      <c r="AL371" s="263">
        <f t="shared" si="208"/>
        <v>0</v>
      </c>
      <c r="AM371" s="263">
        <f t="shared" si="206"/>
        <v>0</v>
      </c>
      <c r="AN371" s="263">
        <f t="shared" si="209"/>
        <v>0</v>
      </c>
      <c r="AO371" s="251">
        <f t="shared" si="207"/>
        <v>0</v>
      </c>
      <c r="AP371" s="153">
        <f t="shared" ref="AP371:AP414" si="228">SUM(AA371,AD371,AG371,AJ371)</f>
        <v>0</v>
      </c>
      <c r="AQ371" s="153" t="str">
        <f t="shared" ref="AQ371:AQ414" si="229">IF(AB371=2,"2",IF(AE371=2,"2",IF(AH371=2,"2",IF(AK371=2,"2;","0"))))</f>
        <v>0</v>
      </c>
      <c r="AR371" s="153" t="str">
        <f t="shared" si="203"/>
        <v>0</v>
      </c>
      <c r="AS371" s="153" t="str">
        <f t="shared" si="204"/>
        <v>0</v>
      </c>
      <c r="AT371" s="247">
        <f t="shared" ref="AT371:AT414" si="230">IF(ISNA(VLOOKUP(BS371,Risque_potentiel,2,FALSE)),0,VLOOKUP(BS371,Risque_potentiel,2,FALSE))</f>
        <v>1</v>
      </c>
      <c r="AU371" s="247" t="str">
        <f t="shared" ref="AU371:AU414" si="231">IF(AT371&gt;=10000,"Fort",IF(AT371&lt;100,"Faible", "Moyen"))</f>
        <v>Faible</v>
      </c>
      <c r="AV371" s="346" t="str">
        <f t="shared" ref="AV371:AV414" si="232">IF(SUM(BH371:BK371)=0,"NON","OUI")</f>
        <v>NON</v>
      </c>
      <c r="AW371" s="234" t="str">
        <f>IF(CB371&lt;100,"RISQUE MINIME","RISQUE NON FAIBLE")</f>
        <v>RISQUE MINIME</v>
      </c>
      <c r="AX371" s="231" t="str">
        <f>IF(AO371=0,"NON","OUI")</f>
        <v>NON</v>
      </c>
      <c r="AY371" s="351"/>
      <c r="AZ371" s="352" t="s">
        <v>310</v>
      </c>
      <c r="BA371" s="237" t="str">
        <f>IF(AP371=0,"NON","OUI")</f>
        <v>NON</v>
      </c>
      <c r="BB371" s="351"/>
      <c r="BC371" s="351"/>
      <c r="BD371" s="352" t="s">
        <v>310</v>
      </c>
      <c r="BE371" s="237" t="str">
        <f>IF((AQ371+AR371)=3,"YEUX / INGESTION",IF(AQ371="2","YEUX",IF(AR371="1","INGESTION","NON")))</f>
        <v>NON</v>
      </c>
      <c r="BF371" s="351"/>
      <c r="BG371" s="354" t="s">
        <v>310</v>
      </c>
      <c r="BH371" s="154">
        <f>IF(ISNA(VLOOKUP(L371,CMRCLP,4,FALSE)),0,VLOOKUP(L371,CMRCLP,4))</f>
        <v>0</v>
      </c>
      <c r="BI371" s="154">
        <f>IF(ISNA(VLOOKUP(M371,CMRCLP,4,FALSE)),0,VLOOKUP(M371,CMRCLP,4))</f>
        <v>0</v>
      </c>
      <c r="BJ371" s="154">
        <f>IF(ISNA(VLOOKUP(N371,CMRCLP,4,FALSE)),0,VLOOKUP(N371,CMRCLP,4))</f>
        <v>0</v>
      </c>
      <c r="BK371" s="154">
        <f>IF(ISNA(VLOOKUP(O371,CMRCLP,4,FALSE)),0,VLOOKUP(O371,CMRCLP,4))</f>
        <v>0</v>
      </c>
      <c r="BL371" s="154">
        <f>IF(ISNA(VLOOKUP(L371,DANGERCLP,2,FALSE)),1,VLOOKUP(L371,DANGERCLP,2,FALSE))</f>
        <v>1</v>
      </c>
      <c r="BM371" s="154">
        <f>IF(ISNA(VLOOKUP(M371,DANGERCLP,2,FALSE)),1,VLOOKUP(M371,DANGERCLP,2,FALSE))</f>
        <v>1</v>
      </c>
      <c r="BN371" s="154">
        <f>IF(ISNA(VLOOKUP(N371,DANGERCLP,2,FALSE)),1,VLOOKUP(N371,DANGERCLP,2,FALSE))</f>
        <v>1</v>
      </c>
      <c r="BO371" s="154">
        <f>IF(ISNA(VLOOKUP(O371,DANGERCLP,2,FALSE)),1,VLOOKUP(O371,DANGERCLP,2,FALSE))</f>
        <v>1</v>
      </c>
      <c r="BP371" s="154">
        <f>IF(ISNA(VLOOKUP(P371,VLEPON,2)),1,VLOOKUP(P371,VLEPON,2))</f>
        <v>1</v>
      </c>
      <c r="BQ371" s="155">
        <f>T371/MAXA($T$8:$T$463)</f>
        <v>0</v>
      </c>
      <c r="BR371" s="156">
        <f t="shared" si="211"/>
        <v>11</v>
      </c>
      <c r="BS371" s="156">
        <f t="shared" si="212"/>
        <v>11</v>
      </c>
      <c r="BT371" s="157">
        <f t="shared" si="213"/>
        <v>1</v>
      </c>
      <c r="BU371" s="255">
        <f t="shared" si="227"/>
        <v>1</v>
      </c>
      <c r="BV371" s="252">
        <f>IF(ISNA(VLOOKUP((CONCATENATE(U371,V371)),Fréquencess,3,FALSE)),0,VLOOKUP((CONCATENATE(U371,V371)),Fréquencess,3,FALSE))</f>
        <v>1</v>
      </c>
      <c r="BW371" s="247">
        <f t="shared" si="214"/>
        <v>1</v>
      </c>
      <c r="BX371" s="247">
        <f t="shared" ref="BX371:BX414" si="233">VLOOKUP(BU371,score_danger,2,FALSE)</f>
        <v>1</v>
      </c>
      <c r="BY371" s="247">
        <f>IF(ISNA(VLOOKUP(Q371,score_volatilité,2,FALSE)),0,VLOOKUP(Q371,score_volatilité,2,FALSE))</f>
        <v>1</v>
      </c>
      <c r="BZ371" s="247">
        <f>IF(ISNA(VLOOKUP(X371,score_procédé,2,FALSE)),0,VLOOKUP(X371,score_procédé,2,FALSE))</f>
        <v>0.5</v>
      </c>
      <c r="CA371" s="247">
        <f>IF(ISNA(VLOOKUP(Y371,score_protection,2,FALSE)),0,VLOOKUP(Y371,score_protection,2,FALSE))</f>
        <v>1</v>
      </c>
      <c r="CB371" s="252">
        <f t="shared" ref="CB371:CB414" si="234">BX371*BY371*BZ371*CA371</f>
        <v>0.5</v>
      </c>
      <c r="CC371" s="154">
        <f>IF(ISNA(VLOOKUP(L371,DANGERARRETE,10,FALSE)),0,VLOOKUP(L371,DANGERARRETE,10,FALSE))</f>
        <v>0</v>
      </c>
      <c r="CD371" s="154">
        <f>IF(ISNA(VLOOKUP(M371,DANGERARRETE,10,FALSE)),0,VLOOKUP(M371,DANGERARRETE,10,FALSE))</f>
        <v>0</v>
      </c>
      <c r="CE371" s="154">
        <f>IF(ISNA(VLOOKUP(N371,DANGERARRETE,10,FALSE)),0,VLOOKUP(N371,DANGERARRETE,10,FALSE))</f>
        <v>0</v>
      </c>
      <c r="CF371" s="154">
        <f>IF(ISNA(VLOOKUP(O371,DANGERARRETE,10,FALSE)),0,VLOOKUP(O371,DANGERARRETE,10,FALSE))</f>
        <v>0</v>
      </c>
      <c r="CG371" s="154">
        <f t="shared" ref="CG371:CG414" si="235">SUM(CC371:CF371)</f>
        <v>0</v>
      </c>
      <c r="CH371" s="296" t="str">
        <f t="shared" si="205"/>
        <v>NON</v>
      </c>
    </row>
    <row r="372" spans="1:86" s="108" customFormat="1" ht="26.5" customHeight="1" x14ac:dyDescent="0.25">
      <c r="A372" s="77">
        <v>116</v>
      </c>
      <c r="B372" s="105"/>
      <c r="C372" s="105"/>
      <c r="D372" s="106"/>
      <c r="E372" s="106"/>
      <c r="F372" s="107"/>
      <c r="G372" s="114" t="s">
        <v>76</v>
      </c>
      <c r="H372" s="114" t="s">
        <v>76</v>
      </c>
      <c r="I372" s="114" t="s">
        <v>76</v>
      </c>
      <c r="J372" s="114" t="s">
        <v>76</v>
      </c>
      <c r="K372" s="114" t="s">
        <v>9</v>
      </c>
      <c r="L372" s="108" t="s">
        <v>8</v>
      </c>
      <c r="M372" s="108" t="s">
        <v>8</v>
      </c>
      <c r="N372" s="108" t="s">
        <v>8</v>
      </c>
      <c r="O372" s="108" t="s">
        <v>8</v>
      </c>
      <c r="P372" s="225" t="s">
        <v>76</v>
      </c>
      <c r="Q372" s="244" t="s">
        <v>34</v>
      </c>
      <c r="R372" s="259" t="s">
        <v>299</v>
      </c>
      <c r="S372" s="265" t="s">
        <v>300</v>
      </c>
      <c r="T372" s="217">
        <v>0</v>
      </c>
      <c r="U372" s="149" t="s">
        <v>58</v>
      </c>
      <c r="V372" s="149" t="s">
        <v>256</v>
      </c>
      <c r="W372" s="150" t="str">
        <f t="shared" si="210"/>
        <v>&lt; 30 mn</v>
      </c>
      <c r="X372" s="151" t="s">
        <v>31</v>
      </c>
      <c r="Y372" s="229" t="s">
        <v>108</v>
      </c>
      <c r="Z372" s="152">
        <f t="shared" si="215"/>
        <v>0</v>
      </c>
      <c r="AA372" s="152">
        <f t="shared" si="216"/>
        <v>0</v>
      </c>
      <c r="AB372" s="152">
        <f t="shared" si="217"/>
        <v>0</v>
      </c>
      <c r="AC372" s="152">
        <f t="shared" si="218"/>
        <v>0</v>
      </c>
      <c r="AD372" s="152">
        <f t="shared" si="219"/>
        <v>0</v>
      </c>
      <c r="AE372" s="152">
        <f t="shared" si="220"/>
        <v>0</v>
      </c>
      <c r="AF372" s="152">
        <f t="shared" si="221"/>
        <v>0</v>
      </c>
      <c r="AG372" s="152">
        <f t="shared" si="222"/>
        <v>0</v>
      </c>
      <c r="AH372" s="152">
        <f t="shared" si="223"/>
        <v>0</v>
      </c>
      <c r="AI372" s="152">
        <f t="shared" si="224"/>
        <v>0</v>
      </c>
      <c r="AJ372" s="152">
        <f t="shared" si="225"/>
        <v>0</v>
      </c>
      <c r="AK372" s="152">
        <f t="shared" si="226"/>
        <v>0</v>
      </c>
      <c r="AL372" s="263">
        <f t="shared" si="208"/>
        <v>0</v>
      </c>
      <c r="AM372" s="263">
        <f t="shared" si="206"/>
        <v>0</v>
      </c>
      <c r="AN372" s="263">
        <f t="shared" si="209"/>
        <v>0</v>
      </c>
      <c r="AO372" s="251">
        <f t="shared" si="207"/>
        <v>0</v>
      </c>
      <c r="AP372" s="153">
        <f t="shared" si="228"/>
        <v>0</v>
      </c>
      <c r="AQ372" s="153" t="str">
        <f t="shared" si="229"/>
        <v>0</v>
      </c>
      <c r="AR372" s="153" t="str">
        <f t="shared" ref="AR372:AR414" si="236">IF(AB372=1,"1",IF(AE372=1,"1",IF(AH372=1,"1",IF(AK372=1,"1","0"))))</f>
        <v>0</v>
      </c>
      <c r="AS372" s="153" t="str">
        <f t="shared" ref="AS372:AS414" si="237">IF(SUM(AQ372:AR372)=3,"3",IF(AB372=3,"3",IF(AE372=3,"3",IF(AH372=3,"3",IF(AK372=3,"3","0")))))</f>
        <v>0</v>
      </c>
      <c r="AT372" s="247">
        <f t="shared" si="230"/>
        <v>1</v>
      </c>
      <c r="AU372" s="247" t="str">
        <f t="shared" si="231"/>
        <v>Faible</v>
      </c>
      <c r="AV372" s="346" t="str">
        <f t="shared" si="232"/>
        <v>NON</v>
      </c>
      <c r="AW372" s="234" t="str">
        <f>IF(CB372&lt;100,"RISQUE MINIME","RISQUE NON FAIBLE")</f>
        <v>RISQUE MINIME</v>
      </c>
      <c r="AX372" s="231" t="str">
        <f>IF(AO372=0,"NON","OUI")</f>
        <v>NON</v>
      </c>
      <c r="AY372" s="351"/>
      <c r="AZ372" s="352" t="s">
        <v>310</v>
      </c>
      <c r="BA372" s="237" t="str">
        <f>IF(AP372=0,"NON","OUI")</f>
        <v>NON</v>
      </c>
      <c r="BB372" s="351"/>
      <c r="BC372" s="351"/>
      <c r="BD372" s="352" t="s">
        <v>310</v>
      </c>
      <c r="BE372" s="237" t="str">
        <f>IF((AQ372+AR372)=3,"YEUX / INGESTION",IF(AQ372="2","YEUX",IF(AR372="1","INGESTION","NON")))</f>
        <v>NON</v>
      </c>
      <c r="BF372" s="351"/>
      <c r="BG372" s="354" t="s">
        <v>310</v>
      </c>
      <c r="BH372" s="154">
        <f>IF(ISNA(VLOOKUP(L372,CMRCLP,4,FALSE)),0,VLOOKUP(L372,CMRCLP,4))</f>
        <v>0</v>
      </c>
      <c r="BI372" s="154">
        <f>IF(ISNA(VLOOKUP(M372,CMRCLP,4,FALSE)),0,VLOOKUP(M372,CMRCLP,4))</f>
        <v>0</v>
      </c>
      <c r="BJ372" s="154">
        <f>IF(ISNA(VLOOKUP(N372,CMRCLP,4,FALSE)),0,VLOOKUP(N372,CMRCLP,4))</f>
        <v>0</v>
      </c>
      <c r="BK372" s="154">
        <f>IF(ISNA(VLOOKUP(O372,CMRCLP,4,FALSE)),0,VLOOKUP(O372,CMRCLP,4))</f>
        <v>0</v>
      </c>
      <c r="BL372" s="154">
        <f>IF(ISNA(VLOOKUP(L372,DANGERCLP,2,FALSE)),1,VLOOKUP(L372,DANGERCLP,2,FALSE))</f>
        <v>1</v>
      </c>
      <c r="BM372" s="154">
        <f>IF(ISNA(VLOOKUP(M372,DANGERCLP,2,FALSE)),1,VLOOKUP(M372,DANGERCLP,2,FALSE))</f>
        <v>1</v>
      </c>
      <c r="BN372" s="154">
        <f>IF(ISNA(VLOOKUP(N372,DANGERCLP,2,FALSE)),1,VLOOKUP(N372,DANGERCLP,2,FALSE))</f>
        <v>1</v>
      </c>
      <c r="BO372" s="154">
        <f>IF(ISNA(VLOOKUP(O372,DANGERCLP,2,FALSE)),1,VLOOKUP(O372,DANGERCLP,2,FALSE))</f>
        <v>1</v>
      </c>
      <c r="BP372" s="154">
        <f>IF(ISNA(VLOOKUP(P372,VLEPON,2)),1,VLOOKUP(P372,VLEPON,2))</f>
        <v>1</v>
      </c>
      <c r="BQ372" s="155">
        <f>T372/MAXA($T$8:$T$463)</f>
        <v>0</v>
      </c>
      <c r="BR372" s="156">
        <f t="shared" si="211"/>
        <v>11</v>
      </c>
      <c r="BS372" s="156">
        <f t="shared" si="212"/>
        <v>11</v>
      </c>
      <c r="BT372" s="157">
        <f t="shared" si="213"/>
        <v>1</v>
      </c>
      <c r="BU372" s="255">
        <f t="shared" si="227"/>
        <v>1</v>
      </c>
      <c r="BV372" s="252">
        <f>IF(ISNA(VLOOKUP((CONCATENATE(U372,V372)),Fréquencess,3,FALSE)),0,VLOOKUP((CONCATENATE(U372,V372)),Fréquencess,3,FALSE))</f>
        <v>1</v>
      </c>
      <c r="BW372" s="247">
        <f t="shared" si="214"/>
        <v>1</v>
      </c>
      <c r="BX372" s="247">
        <f t="shared" si="233"/>
        <v>1</v>
      </c>
      <c r="BY372" s="247">
        <f>IF(ISNA(VLOOKUP(Q372,score_volatilité,2,FALSE)),0,VLOOKUP(Q372,score_volatilité,2,FALSE))</f>
        <v>1</v>
      </c>
      <c r="BZ372" s="247">
        <f>IF(ISNA(VLOOKUP(X372,score_procédé,2,FALSE)),0,VLOOKUP(X372,score_procédé,2,FALSE))</f>
        <v>0.5</v>
      </c>
      <c r="CA372" s="247">
        <f>IF(ISNA(VLOOKUP(Y372,score_protection,2,FALSE)),0,VLOOKUP(Y372,score_protection,2,FALSE))</f>
        <v>1</v>
      </c>
      <c r="CB372" s="252">
        <f t="shared" si="234"/>
        <v>0.5</v>
      </c>
      <c r="CC372" s="154">
        <f>IF(ISNA(VLOOKUP(L372,DANGERARRETE,10,FALSE)),0,VLOOKUP(L372,DANGERARRETE,10,FALSE))</f>
        <v>0</v>
      </c>
      <c r="CD372" s="154">
        <f>IF(ISNA(VLOOKUP(M372,DANGERARRETE,10,FALSE)),0,VLOOKUP(M372,DANGERARRETE,10,FALSE))</f>
        <v>0</v>
      </c>
      <c r="CE372" s="154">
        <f>IF(ISNA(VLOOKUP(N372,DANGERARRETE,10,FALSE)),0,VLOOKUP(N372,DANGERARRETE,10,FALSE))</f>
        <v>0</v>
      </c>
      <c r="CF372" s="154">
        <f>IF(ISNA(VLOOKUP(O372,DANGERARRETE,10,FALSE)),0,VLOOKUP(O372,DANGERARRETE,10,FALSE))</f>
        <v>0</v>
      </c>
      <c r="CG372" s="154">
        <f t="shared" si="235"/>
        <v>0</v>
      </c>
      <c r="CH372" s="296" t="str">
        <f t="shared" ref="CH372:CH414" si="238">IF(CG372=0,"NON","OUI")</f>
        <v>NON</v>
      </c>
    </row>
    <row r="373" spans="1:86" s="108" customFormat="1" ht="26.5" customHeight="1" x14ac:dyDescent="0.25">
      <c r="A373" s="77">
        <v>116</v>
      </c>
      <c r="B373" s="105"/>
      <c r="C373" s="105"/>
      <c r="D373" s="106"/>
      <c r="E373" s="106"/>
      <c r="F373" s="107"/>
      <c r="G373" s="114" t="s">
        <v>76</v>
      </c>
      <c r="H373" s="114" t="s">
        <v>76</v>
      </c>
      <c r="I373" s="114" t="s">
        <v>76</v>
      </c>
      <c r="J373" s="114" t="s">
        <v>76</v>
      </c>
      <c r="K373" s="114" t="s">
        <v>9</v>
      </c>
      <c r="L373" s="108" t="s">
        <v>8</v>
      </c>
      <c r="M373" s="108" t="s">
        <v>8</v>
      </c>
      <c r="N373" s="108" t="s">
        <v>8</v>
      </c>
      <c r="O373" s="108" t="s">
        <v>8</v>
      </c>
      <c r="P373" s="225" t="s">
        <v>76</v>
      </c>
      <c r="Q373" s="244" t="s">
        <v>34</v>
      </c>
      <c r="R373" s="259" t="s">
        <v>299</v>
      </c>
      <c r="S373" s="265" t="s">
        <v>300</v>
      </c>
      <c r="T373" s="217">
        <v>0</v>
      </c>
      <c r="U373" s="149" t="s">
        <v>58</v>
      </c>
      <c r="V373" s="149" t="s">
        <v>256</v>
      </c>
      <c r="W373" s="150" t="str">
        <f t="shared" si="210"/>
        <v>&lt; 30 mn</v>
      </c>
      <c r="X373" s="151" t="s">
        <v>31</v>
      </c>
      <c r="Y373" s="229" t="s">
        <v>108</v>
      </c>
      <c r="Z373" s="152">
        <f t="shared" si="215"/>
        <v>0</v>
      </c>
      <c r="AA373" s="152">
        <f t="shared" si="216"/>
        <v>0</v>
      </c>
      <c r="AB373" s="152">
        <f t="shared" si="217"/>
        <v>0</v>
      </c>
      <c r="AC373" s="152">
        <f t="shared" si="218"/>
        <v>0</v>
      </c>
      <c r="AD373" s="152">
        <f t="shared" si="219"/>
        <v>0</v>
      </c>
      <c r="AE373" s="152">
        <f t="shared" si="220"/>
        <v>0</v>
      </c>
      <c r="AF373" s="152">
        <f t="shared" si="221"/>
        <v>0</v>
      </c>
      <c r="AG373" s="152">
        <f t="shared" si="222"/>
        <v>0</v>
      </c>
      <c r="AH373" s="152">
        <f t="shared" si="223"/>
        <v>0</v>
      </c>
      <c r="AI373" s="152">
        <f t="shared" si="224"/>
        <v>0</v>
      </c>
      <c r="AJ373" s="152">
        <f t="shared" si="225"/>
        <v>0</v>
      </c>
      <c r="AK373" s="152">
        <f t="shared" si="226"/>
        <v>0</v>
      </c>
      <c r="AL373" s="263">
        <f t="shared" si="208"/>
        <v>0</v>
      </c>
      <c r="AM373" s="263">
        <f t="shared" si="206"/>
        <v>0</v>
      </c>
      <c r="AN373" s="263">
        <f t="shared" si="209"/>
        <v>0</v>
      </c>
      <c r="AO373" s="251">
        <f t="shared" si="207"/>
        <v>0</v>
      </c>
      <c r="AP373" s="153">
        <f t="shared" si="228"/>
        <v>0</v>
      </c>
      <c r="AQ373" s="153" t="str">
        <f t="shared" si="229"/>
        <v>0</v>
      </c>
      <c r="AR373" s="153" t="str">
        <f t="shared" si="236"/>
        <v>0</v>
      </c>
      <c r="AS373" s="153" t="str">
        <f t="shared" si="237"/>
        <v>0</v>
      </c>
      <c r="AT373" s="247">
        <f t="shared" si="230"/>
        <v>1</v>
      </c>
      <c r="AU373" s="247" t="str">
        <f t="shared" si="231"/>
        <v>Faible</v>
      </c>
      <c r="AV373" s="346" t="str">
        <f t="shared" si="232"/>
        <v>NON</v>
      </c>
      <c r="AW373" s="234" t="str">
        <f>IF(CB373&lt;100,"RISQUE MINIME","RISQUE NON FAIBLE")</f>
        <v>RISQUE MINIME</v>
      </c>
      <c r="AX373" s="231" t="str">
        <f>IF(AO373=0,"NON","OUI")</f>
        <v>NON</v>
      </c>
      <c r="AY373" s="351"/>
      <c r="AZ373" s="352" t="s">
        <v>310</v>
      </c>
      <c r="BA373" s="237" t="str">
        <f>IF(AP373=0,"NON","OUI")</f>
        <v>NON</v>
      </c>
      <c r="BB373" s="351"/>
      <c r="BC373" s="351"/>
      <c r="BD373" s="352" t="s">
        <v>310</v>
      </c>
      <c r="BE373" s="237" t="str">
        <f t="shared" ref="BE373:BE414" si="239">IF((AQ373+AR373)=3,"YEUX / INGESTION",IF(AQ373="2","YEUX",IF(AR373="1","INGESTION","NON")))</f>
        <v>NON</v>
      </c>
      <c r="BF373" s="351"/>
      <c r="BG373" s="354" t="s">
        <v>310</v>
      </c>
      <c r="BH373" s="154">
        <f>IF(ISNA(VLOOKUP(L373,CMRCLP,4,FALSE)),0,VLOOKUP(L373,CMRCLP,4))</f>
        <v>0</v>
      </c>
      <c r="BI373" s="154">
        <f>IF(ISNA(VLOOKUP(M373,CMRCLP,4,FALSE)),0,VLOOKUP(M373,CMRCLP,4))</f>
        <v>0</v>
      </c>
      <c r="BJ373" s="154">
        <f>IF(ISNA(VLOOKUP(N373,CMRCLP,4,FALSE)),0,VLOOKUP(N373,CMRCLP,4))</f>
        <v>0</v>
      </c>
      <c r="BK373" s="154">
        <f>IF(ISNA(VLOOKUP(O373,CMRCLP,4,FALSE)),0,VLOOKUP(O373,CMRCLP,4))</f>
        <v>0</v>
      </c>
      <c r="BL373" s="154">
        <f>IF(ISNA(VLOOKUP(L373,DANGERCLP,2,FALSE)),1,VLOOKUP(L373,DANGERCLP,2,FALSE))</f>
        <v>1</v>
      </c>
      <c r="BM373" s="154">
        <f>IF(ISNA(VLOOKUP(M373,DANGERCLP,2,FALSE)),1,VLOOKUP(M373,DANGERCLP,2,FALSE))</f>
        <v>1</v>
      </c>
      <c r="BN373" s="154">
        <f>IF(ISNA(VLOOKUP(N373,DANGERCLP,2,FALSE)),1,VLOOKUP(N373,DANGERCLP,2,FALSE))</f>
        <v>1</v>
      </c>
      <c r="BO373" s="154">
        <f>IF(ISNA(VLOOKUP(O373,DANGERCLP,2,FALSE)),1,VLOOKUP(O373,DANGERCLP,2,FALSE))</f>
        <v>1</v>
      </c>
      <c r="BP373" s="154">
        <f>IF(ISNA(VLOOKUP(P373,VLEPON,2)),1,VLOOKUP(P373,VLEPON,2))</f>
        <v>1</v>
      </c>
      <c r="BQ373" s="155">
        <f>T373/MAXA($T$8:$T$463)</f>
        <v>0</v>
      </c>
      <c r="BR373" s="156">
        <f t="shared" si="211"/>
        <v>11</v>
      </c>
      <c r="BS373" s="156">
        <f t="shared" si="212"/>
        <v>11</v>
      </c>
      <c r="BT373" s="157">
        <f t="shared" si="213"/>
        <v>1</v>
      </c>
      <c r="BU373" s="255">
        <f t="shared" si="227"/>
        <v>1</v>
      </c>
      <c r="BV373" s="252">
        <f>IF(ISNA(VLOOKUP((CONCATENATE(U373,V373)),Fréquencess,3,FALSE)),0,VLOOKUP((CONCATENATE(U373,V373)),Fréquencess,3,FALSE))</f>
        <v>1</v>
      </c>
      <c r="BW373" s="247">
        <f t="shared" si="214"/>
        <v>1</v>
      </c>
      <c r="BX373" s="247">
        <f t="shared" si="233"/>
        <v>1</v>
      </c>
      <c r="BY373" s="247">
        <f>IF(ISNA(VLOOKUP(Q373,score_volatilité,2,FALSE)),0,VLOOKUP(Q373,score_volatilité,2,FALSE))</f>
        <v>1</v>
      </c>
      <c r="BZ373" s="247">
        <f>IF(ISNA(VLOOKUP(X373,score_procédé,2,FALSE)),0,VLOOKUP(X373,score_procédé,2,FALSE))</f>
        <v>0.5</v>
      </c>
      <c r="CA373" s="247">
        <f>IF(ISNA(VLOOKUP(Y373,score_protection,2,FALSE)),0,VLOOKUP(Y373,score_protection,2,FALSE))</f>
        <v>1</v>
      </c>
      <c r="CB373" s="252">
        <f t="shared" si="234"/>
        <v>0.5</v>
      </c>
      <c r="CC373" s="154">
        <f>IF(ISNA(VLOOKUP(L373,DANGERARRETE,10,FALSE)),0,VLOOKUP(L373,DANGERARRETE,10,FALSE))</f>
        <v>0</v>
      </c>
      <c r="CD373" s="154">
        <f>IF(ISNA(VLOOKUP(M373,DANGERARRETE,10,FALSE)),0,VLOOKUP(M373,DANGERARRETE,10,FALSE))</f>
        <v>0</v>
      </c>
      <c r="CE373" s="154">
        <f>IF(ISNA(VLOOKUP(N373,DANGERARRETE,10,FALSE)),0,VLOOKUP(N373,DANGERARRETE,10,FALSE))</f>
        <v>0</v>
      </c>
      <c r="CF373" s="154">
        <f>IF(ISNA(VLOOKUP(O373,DANGERARRETE,10,FALSE)),0,VLOOKUP(O373,DANGERARRETE,10,FALSE))</f>
        <v>0</v>
      </c>
      <c r="CG373" s="154">
        <f t="shared" si="235"/>
        <v>0</v>
      </c>
      <c r="CH373" s="296" t="str">
        <f t="shared" si="238"/>
        <v>NON</v>
      </c>
    </row>
    <row r="374" spans="1:86" s="108" customFormat="1" ht="26.5" customHeight="1" x14ac:dyDescent="0.25">
      <c r="A374" s="77">
        <v>116</v>
      </c>
      <c r="B374" s="105"/>
      <c r="C374" s="105"/>
      <c r="D374" s="106"/>
      <c r="E374" s="106"/>
      <c r="F374" s="107"/>
      <c r="G374" s="114" t="s">
        <v>76</v>
      </c>
      <c r="H374" s="114" t="s">
        <v>76</v>
      </c>
      <c r="I374" s="114" t="s">
        <v>76</v>
      </c>
      <c r="J374" s="114" t="s">
        <v>76</v>
      </c>
      <c r="K374" s="114" t="s">
        <v>9</v>
      </c>
      <c r="L374" s="108" t="s">
        <v>8</v>
      </c>
      <c r="M374" s="108" t="s">
        <v>8</v>
      </c>
      <c r="N374" s="108" t="s">
        <v>8</v>
      </c>
      <c r="O374" s="108" t="s">
        <v>8</v>
      </c>
      <c r="P374" s="225" t="s">
        <v>76</v>
      </c>
      <c r="Q374" s="244" t="s">
        <v>34</v>
      </c>
      <c r="R374" s="259" t="s">
        <v>299</v>
      </c>
      <c r="S374" s="265" t="s">
        <v>300</v>
      </c>
      <c r="T374" s="217">
        <v>0</v>
      </c>
      <c r="U374" s="149" t="s">
        <v>58</v>
      </c>
      <c r="V374" s="149" t="s">
        <v>256</v>
      </c>
      <c r="W374" s="150" t="str">
        <f t="shared" si="210"/>
        <v>&lt; 30 mn</v>
      </c>
      <c r="X374" s="151" t="s">
        <v>31</v>
      </c>
      <c r="Y374" s="229" t="s">
        <v>108</v>
      </c>
      <c r="Z374" s="152">
        <f t="shared" si="215"/>
        <v>0</v>
      </c>
      <c r="AA374" s="152">
        <f t="shared" si="216"/>
        <v>0</v>
      </c>
      <c r="AB374" s="152">
        <f t="shared" si="217"/>
        <v>0</v>
      </c>
      <c r="AC374" s="152">
        <f t="shared" si="218"/>
        <v>0</v>
      </c>
      <c r="AD374" s="152">
        <f t="shared" si="219"/>
        <v>0</v>
      </c>
      <c r="AE374" s="152">
        <f t="shared" si="220"/>
        <v>0</v>
      </c>
      <c r="AF374" s="152">
        <f t="shared" si="221"/>
        <v>0</v>
      </c>
      <c r="AG374" s="152">
        <f t="shared" si="222"/>
        <v>0</v>
      </c>
      <c r="AH374" s="152">
        <f t="shared" si="223"/>
        <v>0</v>
      </c>
      <c r="AI374" s="152">
        <f t="shared" si="224"/>
        <v>0</v>
      </c>
      <c r="AJ374" s="152">
        <f t="shared" si="225"/>
        <v>0</v>
      </c>
      <c r="AK374" s="152">
        <f t="shared" si="226"/>
        <v>0</v>
      </c>
      <c r="AL374" s="263">
        <f t="shared" si="208"/>
        <v>0</v>
      </c>
      <c r="AM374" s="263">
        <f t="shared" si="206"/>
        <v>0</v>
      </c>
      <c r="AN374" s="263">
        <f t="shared" si="209"/>
        <v>0</v>
      </c>
      <c r="AO374" s="251">
        <f t="shared" si="207"/>
        <v>0</v>
      </c>
      <c r="AP374" s="153">
        <f t="shared" si="228"/>
        <v>0</v>
      </c>
      <c r="AQ374" s="153" t="str">
        <f t="shared" si="229"/>
        <v>0</v>
      </c>
      <c r="AR374" s="153" t="str">
        <f t="shared" si="236"/>
        <v>0</v>
      </c>
      <c r="AS374" s="153" t="str">
        <f t="shared" si="237"/>
        <v>0</v>
      </c>
      <c r="AT374" s="247">
        <f t="shared" si="230"/>
        <v>1</v>
      </c>
      <c r="AU374" s="247" t="str">
        <f t="shared" si="231"/>
        <v>Faible</v>
      </c>
      <c r="AV374" s="346" t="str">
        <f t="shared" si="232"/>
        <v>NON</v>
      </c>
      <c r="AW374" s="234" t="str">
        <f>IF(CB374&lt;100,"RISQUE MINIME","RISQUE NON FAIBLE")</f>
        <v>RISQUE MINIME</v>
      </c>
      <c r="AX374" s="231" t="str">
        <f>IF(AO374=0,"NON","OUI")</f>
        <v>NON</v>
      </c>
      <c r="AY374" s="351"/>
      <c r="AZ374" s="352" t="s">
        <v>310</v>
      </c>
      <c r="BA374" s="237" t="str">
        <f>IF(AP374=0,"NON","OUI")</f>
        <v>NON</v>
      </c>
      <c r="BB374" s="351"/>
      <c r="BC374" s="351"/>
      <c r="BD374" s="352" t="s">
        <v>310</v>
      </c>
      <c r="BE374" s="237" t="str">
        <f t="shared" si="239"/>
        <v>NON</v>
      </c>
      <c r="BF374" s="351"/>
      <c r="BG374" s="354" t="s">
        <v>310</v>
      </c>
      <c r="BH374" s="154">
        <f>IF(ISNA(VLOOKUP(L374,CMRCLP,4,FALSE)),0,VLOOKUP(L374,CMRCLP,4))</f>
        <v>0</v>
      </c>
      <c r="BI374" s="154">
        <f>IF(ISNA(VLOOKUP(M374,CMRCLP,4,FALSE)),0,VLOOKUP(M374,CMRCLP,4))</f>
        <v>0</v>
      </c>
      <c r="BJ374" s="154">
        <f>IF(ISNA(VLOOKUP(N374,CMRCLP,4,FALSE)),0,VLOOKUP(N374,CMRCLP,4))</f>
        <v>0</v>
      </c>
      <c r="BK374" s="154">
        <f>IF(ISNA(VLOOKUP(O374,CMRCLP,4,FALSE)),0,VLOOKUP(O374,CMRCLP,4))</f>
        <v>0</v>
      </c>
      <c r="BL374" s="154">
        <f>IF(ISNA(VLOOKUP(L374,DANGERCLP,2,FALSE)),1,VLOOKUP(L374,DANGERCLP,2,FALSE))</f>
        <v>1</v>
      </c>
      <c r="BM374" s="154">
        <f>IF(ISNA(VLOOKUP(M374,DANGERCLP,2,FALSE)),1,VLOOKUP(M374,DANGERCLP,2,FALSE))</f>
        <v>1</v>
      </c>
      <c r="BN374" s="154">
        <f>IF(ISNA(VLOOKUP(N374,DANGERCLP,2,FALSE)),1,VLOOKUP(N374,DANGERCLP,2,FALSE))</f>
        <v>1</v>
      </c>
      <c r="BO374" s="154">
        <f>IF(ISNA(VLOOKUP(O374,DANGERCLP,2,FALSE)),1,VLOOKUP(O374,DANGERCLP,2,FALSE))</f>
        <v>1</v>
      </c>
      <c r="BP374" s="154">
        <f>IF(ISNA(VLOOKUP(P374,VLEPON,2)),1,VLOOKUP(P374,VLEPON,2))</f>
        <v>1</v>
      </c>
      <c r="BQ374" s="155">
        <f>T374/MAXA($T$8:$T$463)</f>
        <v>0</v>
      </c>
      <c r="BR374" s="156">
        <f t="shared" si="211"/>
        <v>11</v>
      </c>
      <c r="BS374" s="156">
        <f t="shared" si="212"/>
        <v>11</v>
      </c>
      <c r="BT374" s="157">
        <f t="shared" si="213"/>
        <v>1</v>
      </c>
      <c r="BU374" s="255">
        <f t="shared" si="227"/>
        <v>1</v>
      </c>
      <c r="BV374" s="252">
        <f>IF(ISNA(VLOOKUP((CONCATENATE(U374,V374)),Fréquencess,3,FALSE)),0,VLOOKUP((CONCATENATE(U374,V374)),Fréquencess,3,FALSE))</f>
        <v>1</v>
      </c>
      <c r="BW374" s="247">
        <f t="shared" si="214"/>
        <v>1</v>
      </c>
      <c r="BX374" s="247">
        <f t="shared" si="233"/>
        <v>1</v>
      </c>
      <c r="BY374" s="247">
        <f>IF(ISNA(VLOOKUP(Q374,score_volatilité,2,FALSE)),0,VLOOKUP(Q374,score_volatilité,2,FALSE))</f>
        <v>1</v>
      </c>
      <c r="BZ374" s="247">
        <f>IF(ISNA(VLOOKUP(X374,score_procédé,2,FALSE)),0,VLOOKUP(X374,score_procédé,2,FALSE))</f>
        <v>0.5</v>
      </c>
      <c r="CA374" s="247">
        <f>IF(ISNA(VLOOKUP(Y374,score_protection,2,FALSE)),0,VLOOKUP(Y374,score_protection,2,FALSE))</f>
        <v>1</v>
      </c>
      <c r="CB374" s="252">
        <f t="shared" si="234"/>
        <v>0.5</v>
      </c>
      <c r="CC374" s="154">
        <f>IF(ISNA(VLOOKUP(L374,DANGERARRETE,10,FALSE)),0,VLOOKUP(L374,DANGERARRETE,10,FALSE))</f>
        <v>0</v>
      </c>
      <c r="CD374" s="154">
        <f>IF(ISNA(VLOOKUP(M374,DANGERARRETE,10,FALSE)),0,VLOOKUP(M374,DANGERARRETE,10,FALSE))</f>
        <v>0</v>
      </c>
      <c r="CE374" s="154">
        <f>IF(ISNA(VLOOKUP(N374,DANGERARRETE,10,FALSE)),0,VLOOKUP(N374,DANGERARRETE,10,FALSE))</f>
        <v>0</v>
      </c>
      <c r="CF374" s="154">
        <f>IF(ISNA(VLOOKUP(O374,DANGERARRETE,10,FALSE)),0,VLOOKUP(O374,DANGERARRETE,10,FALSE))</f>
        <v>0</v>
      </c>
      <c r="CG374" s="154">
        <f t="shared" si="235"/>
        <v>0</v>
      </c>
      <c r="CH374" s="296" t="str">
        <f t="shared" si="238"/>
        <v>NON</v>
      </c>
    </row>
    <row r="375" spans="1:86" s="108" customFormat="1" ht="26.5" customHeight="1" x14ac:dyDescent="0.25">
      <c r="A375" s="77">
        <v>116</v>
      </c>
      <c r="B375" s="105"/>
      <c r="C375" s="105"/>
      <c r="D375" s="106"/>
      <c r="E375" s="106"/>
      <c r="F375" s="107"/>
      <c r="G375" s="114" t="s">
        <v>76</v>
      </c>
      <c r="H375" s="114" t="s">
        <v>76</v>
      </c>
      <c r="I375" s="114" t="s">
        <v>76</v>
      </c>
      <c r="J375" s="114" t="s">
        <v>76</v>
      </c>
      <c r="K375" s="114" t="s">
        <v>9</v>
      </c>
      <c r="L375" s="108" t="s">
        <v>8</v>
      </c>
      <c r="M375" s="108" t="s">
        <v>8</v>
      </c>
      <c r="N375" s="108" t="s">
        <v>8</v>
      </c>
      <c r="O375" s="108" t="s">
        <v>8</v>
      </c>
      <c r="P375" s="225" t="s">
        <v>76</v>
      </c>
      <c r="Q375" s="244" t="s">
        <v>34</v>
      </c>
      <c r="R375" s="259" t="s">
        <v>299</v>
      </c>
      <c r="S375" s="265" t="s">
        <v>300</v>
      </c>
      <c r="T375" s="217">
        <v>0</v>
      </c>
      <c r="U375" s="149" t="s">
        <v>58</v>
      </c>
      <c r="V375" s="149" t="s">
        <v>256</v>
      </c>
      <c r="W375" s="150" t="str">
        <f t="shared" si="210"/>
        <v>&lt; 30 mn</v>
      </c>
      <c r="X375" s="151" t="s">
        <v>31</v>
      </c>
      <c r="Y375" s="229" t="s">
        <v>108</v>
      </c>
      <c r="Z375" s="152">
        <f t="shared" si="215"/>
        <v>0</v>
      </c>
      <c r="AA375" s="152">
        <f t="shared" si="216"/>
        <v>0</v>
      </c>
      <c r="AB375" s="152">
        <f t="shared" si="217"/>
        <v>0</v>
      </c>
      <c r="AC375" s="152">
        <f t="shared" si="218"/>
        <v>0</v>
      </c>
      <c r="AD375" s="152">
        <f t="shared" si="219"/>
        <v>0</v>
      </c>
      <c r="AE375" s="152">
        <f t="shared" si="220"/>
        <v>0</v>
      </c>
      <c r="AF375" s="152">
        <f t="shared" si="221"/>
        <v>0</v>
      </c>
      <c r="AG375" s="152">
        <f t="shared" si="222"/>
        <v>0</v>
      </c>
      <c r="AH375" s="152">
        <f t="shared" si="223"/>
        <v>0</v>
      </c>
      <c r="AI375" s="152">
        <f t="shared" si="224"/>
        <v>0</v>
      </c>
      <c r="AJ375" s="152">
        <f t="shared" si="225"/>
        <v>0</v>
      </c>
      <c r="AK375" s="152">
        <f t="shared" si="226"/>
        <v>0</v>
      </c>
      <c r="AL375" s="263">
        <f t="shared" si="208"/>
        <v>0</v>
      </c>
      <c r="AM375" s="263">
        <f t="shared" si="206"/>
        <v>0</v>
      </c>
      <c r="AN375" s="263">
        <f t="shared" si="209"/>
        <v>0</v>
      </c>
      <c r="AO375" s="251">
        <f t="shared" si="207"/>
        <v>0</v>
      </c>
      <c r="AP375" s="153">
        <f t="shared" si="228"/>
        <v>0</v>
      </c>
      <c r="AQ375" s="153" t="str">
        <f t="shared" si="229"/>
        <v>0</v>
      </c>
      <c r="AR375" s="153" t="str">
        <f t="shared" si="236"/>
        <v>0</v>
      </c>
      <c r="AS375" s="153" t="str">
        <f t="shared" si="237"/>
        <v>0</v>
      </c>
      <c r="AT375" s="247">
        <f t="shared" si="230"/>
        <v>1</v>
      </c>
      <c r="AU375" s="247" t="str">
        <f t="shared" si="231"/>
        <v>Faible</v>
      </c>
      <c r="AV375" s="346" t="str">
        <f t="shared" si="232"/>
        <v>NON</v>
      </c>
      <c r="AW375" s="234" t="str">
        <f>IF(CB375&lt;100,"RISQUE MINIME","RISQUE NON FAIBLE")</f>
        <v>RISQUE MINIME</v>
      </c>
      <c r="AX375" s="231" t="str">
        <f>IF(AO375=0,"NON","OUI")</f>
        <v>NON</v>
      </c>
      <c r="AY375" s="351"/>
      <c r="AZ375" s="352" t="s">
        <v>310</v>
      </c>
      <c r="BA375" s="237" t="str">
        <f>IF(AP375=0,"NON","OUI")</f>
        <v>NON</v>
      </c>
      <c r="BB375" s="351"/>
      <c r="BC375" s="351"/>
      <c r="BD375" s="352" t="s">
        <v>310</v>
      </c>
      <c r="BE375" s="237" t="str">
        <f t="shared" si="239"/>
        <v>NON</v>
      </c>
      <c r="BF375" s="351"/>
      <c r="BG375" s="354" t="s">
        <v>310</v>
      </c>
      <c r="BH375" s="154">
        <f>IF(ISNA(VLOOKUP(L375,CMRCLP,4,FALSE)),0,VLOOKUP(L375,CMRCLP,4))</f>
        <v>0</v>
      </c>
      <c r="BI375" s="154">
        <f>IF(ISNA(VLOOKUP(M375,CMRCLP,4,FALSE)),0,VLOOKUP(M375,CMRCLP,4))</f>
        <v>0</v>
      </c>
      <c r="BJ375" s="154">
        <f>IF(ISNA(VLOOKUP(N375,CMRCLP,4,FALSE)),0,VLOOKUP(N375,CMRCLP,4))</f>
        <v>0</v>
      </c>
      <c r="BK375" s="154">
        <f>IF(ISNA(VLOOKUP(O375,CMRCLP,4,FALSE)),0,VLOOKUP(O375,CMRCLP,4))</f>
        <v>0</v>
      </c>
      <c r="BL375" s="154">
        <f>IF(ISNA(VLOOKUP(L375,DANGERCLP,2,FALSE)),1,VLOOKUP(L375,DANGERCLP,2,FALSE))</f>
        <v>1</v>
      </c>
      <c r="BM375" s="154">
        <f>IF(ISNA(VLOOKUP(M375,DANGERCLP,2,FALSE)),1,VLOOKUP(M375,DANGERCLP,2,FALSE))</f>
        <v>1</v>
      </c>
      <c r="BN375" s="154">
        <f>IF(ISNA(VLOOKUP(N375,DANGERCLP,2,FALSE)),1,VLOOKUP(N375,DANGERCLP,2,FALSE))</f>
        <v>1</v>
      </c>
      <c r="BO375" s="154">
        <f>IF(ISNA(VLOOKUP(O375,DANGERCLP,2,FALSE)),1,VLOOKUP(O375,DANGERCLP,2,FALSE))</f>
        <v>1</v>
      </c>
      <c r="BP375" s="154">
        <f>IF(ISNA(VLOOKUP(P375,VLEPON,2)),1,VLOOKUP(P375,VLEPON,2))</f>
        <v>1</v>
      </c>
      <c r="BQ375" s="155">
        <f>T375/MAXA($T$8:$T$463)</f>
        <v>0</v>
      </c>
      <c r="BR375" s="156">
        <f t="shared" si="211"/>
        <v>11</v>
      </c>
      <c r="BS375" s="156">
        <f t="shared" si="212"/>
        <v>11</v>
      </c>
      <c r="BT375" s="157">
        <f t="shared" si="213"/>
        <v>1</v>
      </c>
      <c r="BU375" s="255">
        <f t="shared" si="227"/>
        <v>1</v>
      </c>
      <c r="BV375" s="252">
        <f>IF(ISNA(VLOOKUP((CONCATENATE(U375,V375)),Fréquencess,3,FALSE)),0,VLOOKUP((CONCATENATE(U375,V375)),Fréquencess,3,FALSE))</f>
        <v>1</v>
      </c>
      <c r="BW375" s="247">
        <f t="shared" si="214"/>
        <v>1</v>
      </c>
      <c r="BX375" s="247">
        <f t="shared" si="233"/>
        <v>1</v>
      </c>
      <c r="BY375" s="247">
        <f>IF(ISNA(VLOOKUP(Q375,score_volatilité,2,FALSE)),0,VLOOKUP(Q375,score_volatilité,2,FALSE))</f>
        <v>1</v>
      </c>
      <c r="BZ375" s="247">
        <f>IF(ISNA(VLOOKUP(X375,score_procédé,2,FALSE)),0,VLOOKUP(X375,score_procédé,2,FALSE))</f>
        <v>0.5</v>
      </c>
      <c r="CA375" s="247">
        <f>IF(ISNA(VLOOKUP(Y375,score_protection,2,FALSE)),0,VLOOKUP(Y375,score_protection,2,FALSE))</f>
        <v>1</v>
      </c>
      <c r="CB375" s="252">
        <f t="shared" si="234"/>
        <v>0.5</v>
      </c>
      <c r="CC375" s="154">
        <f>IF(ISNA(VLOOKUP(L375,DANGERARRETE,10,FALSE)),0,VLOOKUP(L375,DANGERARRETE,10,FALSE))</f>
        <v>0</v>
      </c>
      <c r="CD375" s="154">
        <f>IF(ISNA(VLOOKUP(M375,DANGERARRETE,10,FALSE)),0,VLOOKUP(M375,DANGERARRETE,10,FALSE))</f>
        <v>0</v>
      </c>
      <c r="CE375" s="154">
        <f>IF(ISNA(VLOOKUP(N375,DANGERARRETE,10,FALSE)),0,VLOOKUP(N375,DANGERARRETE,10,FALSE))</f>
        <v>0</v>
      </c>
      <c r="CF375" s="154">
        <f>IF(ISNA(VLOOKUP(O375,DANGERARRETE,10,FALSE)),0,VLOOKUP(O375,DANGERARRETE,10,FALSE))</f>
        <v>0</v>
      </c>
      <c r="CG375" s="154">
        <f t="shared" si="235"/>
        <v>0</v>
      </c>
      <c r="CH375" s="296" t="str">
        <f t="shared" si="238"/>
        <v>NON</v>
      </c>
    </row>
    <row r="376" spans="1:86" s="108" customFormat="1" ht="26.5" customHeight="1" x14ac:dyDescent="0.25">
      <c r="A376" s="77">
        <v>116</v>
      </c>
      <c r="B376" s="105"/>
      <c r="C376" s="105"/>
      <c r="D376" s="106"/>
      <c r="E376" s="106"/>
      <c r="F376" s="107"/>
      <c r="G376" s="114" t="s">
        <v>76</v>
      </c>
      <c r="H376" s="114" t="s">
        <v>76</v>
      </c>
      <c r="I376" s="114" t="s">
        <v>76</v>
      </c>
      <c r="J376" s="114" t="s">
        <v>76</v>
      </c>
      <c r="K376" s="114" t="s">
        <v>9</v>
      </c>
      <c r="L376" s="108" t="s">
        <v>8</v>
      </c>
      <c r="M376" s="108" t="s">
        <v>8</v>
      </c>
      <c r="N376" s="108" t="s">
        <v>8</v>
      </c>
      <c r="O376" s="108" t="s">
        <v>8</v>
      </c>
      <c r="P376" s="225" t="s">
        <v>76</v>
      </c>
      <c r="Q376" s="244" t="s">
        <v>34</v>
      </c>
      <c r="R376" s="259" t="s">
        <v>299</v>
      </c>
      <c r="S376" s="265" t="s">
        <v>300</v>
      </c>
      <c r="T376" s="217">
        <v>0</v>
      </c>
      <c r="U376" s="149" t="s">
        <v>58</v>
      </c>
      <c r="V376" s="149" t="s">
        <v>256</v>
      </c>
      <c r="W376" s="150" t="str">
        <f t="shared" si="210"/>
        <v>&lt; 30 mn</v>
      </c>
      <c r="X376" s="151" t="s">
        <v>31</v>
      </c>
      <c r="Y376" s="229" t="s">
        <v>108</v>
      </c>
      <c r="Z376" s="152">
        <f t="shared" si="215"/>
        <v>0</v>
      </c>
      <c r="AA376" s="152">
        <f t="shared" si="216"/>
        <v>0</v>
      </c>
      <c r="AB376" s="152">
        <f t="shared" si="217"/>
        <v>0</v>
      </c>
      <c r="AC376" s="152">
        <f t="shared" si="218"/>
        <v>0</v>
      </c>
      <c r="AD376" s="152">
        <f t="shared" si="219"/>
        <v>0</v>
      </c>
      <c r="AE376" s="152">
        <f t="shared" si="220"/>
        <v>0</v>
      </c>
      <c r="AF376" s="152">
        <f t="shared" si="221"/>
        <v>0</v>
      </c>
      <c r="AG376" s="152">
        <f t="shared" si="222"/>
        <v>0</v>
      </c>
      <c r="AH376" s="152">
        <f t="shared" si="223"/>
        <v>0</v>
      </c>
      <c r="AI376" s="152">
        <f t="shared" si="224"/>
        <v>0</v>
      </c>
      <c r="AJ376" s="152">
        <f t="shared" si="225"/>
        <v>0</v>
      </c>
      <c r="AK376" s="152">
        <f t="shared" si="226"/>
        <v>0</v>
      </c>
      <c r="AL376" s="263">
        <f t="shared" si="208"/>
        <v>0</v>
      </c>
      <c r="AM376" s="263">
        <f t="shared" si="206"/>
        <v>0</v>
      </c>
      <c r="AN376" s="263">
        <f t="shared" si="209"/>
        <v>0</v>
      </c>
      <c r="AO376" s="251">
        <f t="shared" si="207"/>
        <v>0</v>
      </c>
      <c r="AP376" s="153">
        <f t="shared" si="228"/>
        <v>0</v>
      </c>
      <c r="AQ376" s="153" t="str">
        <f t="shared" si="229"/>
        <v>0</v>
      </c>
      <c r="AR376" s="153" t="str">
        <f t="shared" si="236"/>
        <v>0</v>
      </c>
      <c r="AS376" s="153" t="str">
        <f t="shared" si="237"/>
        <v>0</v>
      </c>
      <c r="AT376" s="247">
        <f t="shared" si="230"/>
        <v>1</v>
      </c>
      <c r="AU376" s="247" t="str">
        <f t="shared" si="231"/>
        <v>Faible</v>
      </c>
      <c r="AV376" s="346" t="str">
        <f t="shared" si="232"/>
        <v>NON</v>
      </c>
      <c r="AW376" s="234" t="str">
        <f>IF(CB376&lt;100,"RISQUE MINIME","RISQUE NON FAIBLE")</f>
        <v>RISQUE MINIME</v>
      </c>
      <c r="AX376" s="231" t="str">
        <f>IF(AO376=0,"NON","OUI")</f>
        <v>NON</v>
      </c>
      <c r="AY376" s="351"/>
      <c r="AZ376" s="352" t="s">
        <v>310</v>
      </c>
      <c r="BA376" s="237" t="str">
        <f>IF(AP376=0,"NON","OUI")</f>
        <v>NON</v>
      </c>
      <c r="BB376" s="351"/>
      <c r="BC376" s="351"/>
      <c r="BD376" s="352" t="s">
        <v>310</v>
      </c>
      <c r="BE376" s="237" t="str">
        <f t="shared" si="239"/>
        <v>NON</v>
      </c>
      <c r="BF376" s="351"/>
      <c r="BG376" s="354" t="s">
        <v>310</v>
      </c>
      <c r="BH376" s="154">
        <f>IF(ISNA(VLOOKUP(L376,CMRCLP,4,FALSE)),0,VLOOKUP(L376,CMRCLP,4))</f>
        <v>0</v>
      </c>
      <c r="BI376" s="154">
        <f>IF(ISNA(VLOOKUP(M376,CMRCLP,4,FALSE)),0,VLOOKUP(M376,CMRCLP,4))</f>
        <v>0</v>
      </c>
      <c r="BJ376" s="154">
        <f>IF(ISNA(VLOOKUP(N376,CMRCLP,4,FALSE)),0,VLOOKUP(N376,CMRCLP,4))</f>
        <v>0</v>
      </c>
      <c r="BK376" s="154">
        <f>IF(ISNA(VLOOKUP(O376,CMRCLP,4,FALSE)),0,VLOOKUP(O376,CMRCLP,4))</f>
        <v>0</v>
      </c>
      <c r="BL376" s="154">
        <f>IF(ISNA(VLOOKUP(L376,DANGERCLP,2,FALSE)),1,VLOOKUP(L376,DANGERCLP,2,FALSE))</f>
        <v>1</v>
      </c>
      <c r="BM376" s="154">
        <f>IF(ISNA(VLOOKUP(M376,DANGERCLP,2,FALSE)),1,VLOOKUP(M376,DANGERCLP,2,FALSE))</f>
        <v>1</v>
      </c>
      <c r="BN376" s="154">
        <f>IF(ISNA(VLOOKUP(N376,DANGERCLP,2,FALSE)),1,VLOOKUP(N376,DANGERCLP,2,FALSE))</f>
        <v>1</v>
      </c>
      <c r="BO376" s="154">
        <f>IF(ISNA(VLOOKUP(O376,DANGERCLP,2,FALSE)),1,VLOOKUP(O376,DANGERCLP,2,FALSE))</f>
        <v>1</v>
      </c>
      <c r="BP376" s="154">
        <f>IF(ISNA(VLOOKUP(P376,VLEPON,2)),1,VLOOKUP(P376,VLEPON,2))</f>
        <v>1</v>
      </c>
      <c r="BQ376" s="155">
        <f>T376/MAXA($T$8:$T$463)</f>
        <v>0</v>
      </c>
      <c r="BR376" s="156">
        <f t="shared" si="211"/>
        <v>11</v>
      </c>
      <c r="BS376" s="156">
        <f t="shared" si="212"/>
        <v>11</v>
      </c>
      <c r="BT376" s="157">
        <f t="shared" si="213"/>
        <v>1</v>
      </c>
      <c r="BU376" s="255">
        <f t="shared" si="227"/>
        <v>1</v>
      </c>
      <c r="BV376" s="252">
        <f>IF(ISNA(VLOOKUP((CONCATENATE(U376,V376)),Fréquencess,3,FALSE)),0,VLOOKUP((CONCATENATE(U376,V376)),Fréquencess,3,FALSE))</f>
        <v>1</v>
      </c>
      <c r="BW376" s="247">
        <f t="shared" si="214"/>
        <v>1</v>
      </c>
      <c r="BX376" s="247">
        <f t="shared" si="233"/>
        <v>1</v>
      </c>
      <c r="BY376" s="247">
        <f>IF(ISNA(VLOOKUP(Q376,score_volatilité,2,FALSE)),0,VLOOKUP(Q376,score_volatilité,2,FALSE))</f>
        <v>1</v>
      </c>
      <c r="BZ376" s="247">
        <f>IF(ISNA(VLOOKUP(X376,score_procédé,2,FALSE)),0,VLOOKUP(X376,score_procédé,2,FALSE))</f>
        <v>0.5</v>
      </c>
      <c r="CA376" s="247">
        <f>IF(ISNA(VLOOKUP(Y376,score_protection,2,FALSE)),0,VLOOKUP(Y376,score_protection,2,FALSE))</f>
        <v>1</v>
      </c>
      <c r="CB376" s="252">
        <f t="shared" si="234"/>
        <v>0.5</v>
      </c>
      <c r="CC376" s="154">
        <f>IF(ISNA(VLOOKUP(L376,DANGERARRETE,10,FALSE)),0,VLOOKUP(L376,DANGERARRETE,10,FALSE))</f>
        <v>0</v>
      </c>
      <c r="CD376" s="154">
        <f>IF(ISNA(VLOOKUP(M376,DANGERARRETE,10,FALSE)),0,VLOOKUP(M376,DANGERARRETE,10,FALSE))</f>
        <v>0</v>
      </c>
      <c r="CE376" s="154">
        <f>IF(ISNA(VLOOKUP(N376,DANGERARRETE,10,FALSE)),0,VLOOKUP(N376,DANGERARRETE,10,FALSE))</f>
        <v>0</v>
      </c>
      <c r="CF376" s="154">
        <f>IF(ISNA(VLOOKUP(O376,DANGERARRETE,10,FALSE)),0,VLOOKUP(O376,DANGERARRETE,10,FALSE))</f>
        <v>0</v>
      </c>
      <c r="CG376" s="154">
        <f t="shared" si="235"/>
        <v>0</v>
      </c>
      <c r="CH376" s="296" t="str">
        <f t="shared" si="238"/>
        <v>NON</v>
      </c>
    </row>
    <row r="377" spans="1:86" s="108" customFormat="1" ht="26.5" customHeight="1" x14ac:dyDescent="0.25">
      <c r="A377" s="77">
        <v>116</v>
      </c>
      <c r="B377" s="105"/>
      <c r="C377" s="105"/>
      <c r="D377" s="106"/>
      <c r="E377" s="106"/>
      <c r="F377" s="107"/>
      <c r="G377" s="114" t="s">
        <v>76</v>
      </c>
      <c r="H377" s="114" t="s">
        <v>76</v>
      </c>
      <c r="I377" s="114" t="s">
        <v>76</v>
      </c>
      <c r="J377" s="114" t="s">
        <v>76</v>
      </c>
      <c r="K377" s="114" t="s">
        <v>9</v>
      </c>
      <c r="L377" s="108" t="s">
        <v>8</v>
      </c>
      <c r="M377" s="108" t="s">
        <v>8</v>
      </c>
      <c r="N377" s="108" t="s">
        <v>8</v>
      </c>
      <c r="O377" s="108" t="s">
        <v>8</v>
      </c>
      <c r="P377" s="225" t="s">
        <v>76</v>
      </c>
      <c r="Q377" s="244" t="s">
        <v>34</v>
      </c>
      <c r="R377" s="259" t="s">
        <v>299</v>
      </c>
      <c r="S377" s="265" t="s">
        <v>300</v>
      </c>
      <c r="T377" s="217">
        <v>0</v>
      </c>
      <c r="U377" s="149" t="s">
        <v>58</v>
      </c>
      <c r="V377" s="149" t="s">
        <v>256</v>
      </c>
      <c r="W377" s="150" t="str">
        <f t="shared" si="210"/>
        <v>&lt; 30 mn</v>
      </c>
      <c r="X377" s="151" t="s">
        <v>31</v>
      </c>
      <c r="Y377" s="229" t="s">
        <v>108</v>
      </c>
      <c r="Z377" s="152">
        <f t="shared" si="215"/>
        <v>0</v>
      </c>
      <c r="AA377" s="152">
        <f t="shared" si="216"/>
        <v>0</v>
      </c>
      <c r="AB377" s="152">
        <f t="shared" si="217"/>
        <v>0</v>
      </c>
      <c r="AC377" s="152">
        <f t="shared" si="218"/>
        <v>0</v>
      </c>
      <c r="AD377" s="152">
        <f t="shared" si="219"/>
        <v>0</v>
      </c>
      <c r="AE377" s="152">
        <f t="shared" si="220"/>
        <v>0</v>
      </c>
      <c r="AF377" s="152">
        <f t="shared" si="221"/>
        <v>0</v>
      </c>
      <c r="AG377" s="152">
        <f t="shared" si="222"/>
        <v>0</v>
      </c>
      <c r="AH377" s="152">
        <f t="shared" si="223"/>
        <v>0</v>
      </c>
      <c r="AI377" s="152">
        <f t="shared" si="224"/>
        <v>0</v>
      </c>
      <c r="AJ377" s="152">
        <f t="shared" si="225"/>
        <v>0</v>
      </c>
      <c r="AK377" s="152">
        <f t="shared" si="226"/>
        <v>0</v>
      </c>
      <c r="AL377" s="263">
        <f t="shared" si="208"/>
        <v>0</v>
      </c>
      <c r="AM377" s="263">
        <f t="shared" si="206"/>
        <v>0</v>
      </c>
      <c r="AN377" s="263">
        <f t="shared" si="209"/>
        <v>0</v>
      </c>
      <c r="AO377" s="251">
        <f t="shared" si="207"/>
        <v>0</v>
      </c>
      <c r="AP377" s="153">
        <f t="shared" si="228"/>
        <v>0</v>
      </c>
      <c r="AQ377" s="153" t="str">
        <f t="shared" si="229"/>
        <v>0</v>
      </c>
      <c r="AR377" s="153" t="str">
        <f t="shared" si="236"/>
        <v>0</v>
      </c>
      <c r="AS377" s="153" t="str">
        <f t="shared" si="237"/>
        <v>0</v>
      </c>
      <c r="AT377" s="247">
        <f t="shared" si="230"/>
        <v>1</v>
      </c>
      <c r="AU377" s="247" t="str">
        <f t="shared" si="231"/>
        <v>Faible</v>
      </c>
      <c r="AV377" s="346" t="str">
        <f t="shared" si="232"/>
        <v>NON</v>
      </c>
      <c r="AW377" s="234" t="str">
        <f>IF(CB377&lt;100,"RISQUE MINIME","RISQUE NON FAIBLE")</f>
        <v>RISQUE MINIME</v>
      </c>
      <c r="AX377" s="231" t="str">
        <f>IF(AO377=0,"NON","OUI")</f>
        <v>NON</v>
      </c>
      <c r="AY377" s="351"/>
      <c r="AZ377" s="352" t="s">
        <v>310</v>
      </c>
      <c r="BA377" s="237" t="str">
        <f>IF(AP377=0,"NON","OUI")</f>
        <v>NON</v>
      </c>
      <c r="BB377" s="351"/>
      <c r="BC377" s="351"/>
      <c r="BD377" s="352" t="s">
        <v>310</v>
      </c>
      <c r="BE377" s="237" t="str">
        <f t="shared" si="239"/>
        <v>NON</v>
      </c>
      <c r="BF377" s="351"/>
      <c r="BG377" s="354" t="s">
        <v>310</v>
      </c>
      <c r="BH377" s="154">
        <f>IF(ISNA(VLOOKUP(L377,CMRCLP,4,FALSE)),0,VLOOKUP(L377,CMRCLP,4))</f>
        <v>0</v>
      </c>
      <c r="BI377" s="154">
        <f>IF(ISNA(VLOOKUP(M377,CMRCLP,4,FALSE)),0,VLOOKUP(M377,CMRCLP,4))</f>
        <v>0</v>
      </c>
      <c r="BJ377" s="154">
        <f>IF(ISNA(VLOOKUP(N377,CMRCLP,4,FALSE)),0,VLOOKUP(N377,CMRCLP,4))</f>
        <v>0</v>
      </c>
      <c r="BK377" s="154">
        <f>IF(ISNA(VLOOKUP(O377,CMRCLP,4,FALSE)),0,VLOOKUP(O377,CMRCLP,4))</f>
        <v>0</v>
      </c>
      <c r="BL377" s="154">
        <f>IF(ISNA(VLOOKUP(L377,DANGERCLP,2,FALSE)),1,VLOOKUP(L377,DANGERCLP,2,FALSE))</f>
        <v>1</v>
      </c>
      <c r="BM377" s="154">
        <f>IF(ISNA(VLOOKUP(M377,DANGERCLP,2,FALSE)),1,VLOOKUP(M377,DANGERCLP,2,FALSE))</f>
        <v>1</v>
      </c>
      <c r="BN377" s="154">
        <f>IF(ISNA(VLOOKUP(N377,DANGERCLP,2,FALSE)),1,VLOOKUP(N377,DANGERCLP,2,FALSE))</f>
        <v>1</v>
      </c>
      <c r="BO377" s="154">
        <f>IF(ISNA(VLOOKUP(O377,DANGERCLP,2,FALSE)),1,VLOOKUP(O377,DANGERCLP,2,FALSE))</f>
        <v>1</v>
      </c>
      <c r="BP377" s="154">
        <f>IF(ISNA(VLOOKUP(P377,VLEPON,2)),1,VLOOKUP(P377,VLEPON,2))</f>
        <v>1</v>
      </c>
      <c r="BQ377" s="155">
        <f>T377/MAXA($T$8:$T$463)</f>
        <v>0</v>
      </c>
      <c r="BR377" s="156">
        <f t="shared" si="211"/>
        <v>11</v>
      </c>
      <c r="BS377" s="156">
        <f t="shared" si="212"/>
        <v>11</v>
      </c>
      <c r="BT377" s="157">
        <f t="shared" si="213"/>
        <v>1</v>
      </c>
      <c r="BU377" s="255">
        <f t="shared" si="227"/>
        <v>1</v>
      </c>
      <c r="BV377" s="252">
        <f>IF(ISNA(VLOOKUP((CONCATENATE(U377,V377)),Fréquencess,3,FALSE)),0,VLOOKUP((CONCATENATE(U377,V377)),Fréquencess,3,FALSE))</f>
        <v>1</v>
      </c>
      <c r="BW377" s="247">
        <f t="shared" si="214"/>
        <v>1</v>
      </c>
      <c r="BX377" s="247">
        <f t="shared" si="233"/>
        <v>1</v>
      </c>
      <c r="BY377" s="247">
        <f>IF(ISNA(VLOOKUP(Q377,score_volatilité,2,FALSE)),0,VLOOKUP(Q377,score_volatilité,2,FALSE))</f>
        <v>1</v>
      </c>
      <c r="BZ377" s="247">
        <f>IF(ISNA(VLOOKUP(X377,score_procédé,2,FALSE)),0,VLOOKUP(X377,score_procédé,2,FALSE))</f>
        <v>0.5</v>
      </c>
      <c r="CA377" s="247">
        <f>IF(ISNA(VLOOKUP(Y377,score_protection,2,FALSE)),0,VLOOKUP(Y377,score_protection,2,FALSE))</f>
        <v>1</v>
      </c>
      <c r="CB377" s="252">
        <f t="shared" si="234"/>
        <v>0.5</v>
      </c>
      <c r="CC377" s="154">
        <f>IF(ISNA(VLOOKUP(L377,DANGERARRETE,10,FALSE)),0,VLOOKUP(L377,DANGERARRETE,10,FALSE))</f>
        <v>0</v>
      </c>
      <c r="CD377" s="154">
        <f>IF(ISNA(VLOOKUP(M377,DANGERARRETE,10,FALSE)),0,VLOOKUP(M377,DANGERARRETE,10,FALSE))</f>
        <v>0</v>
      </c>
      <c r="CE377" s="154">
        <f>IF(ISNA(VLOOKUP(N377,DANGERARRETE,10,FALSE)),0,VLOOKUP(N377,DANGERARRETE,10,FALSE))</f>
        <v>0</v>
      </c>
      <c r="CF377" s="154">
        <f>IF(ISNA(VLOOKUP(O377,DANGERARRETE,10,FALSE)),0,VLOOKUP(O377,DANGERARRETE,10,FALSE))</f>
        <v>0</v>
      </c>
      <c r="CG377" s="154">
        <f t="shared" si="235"/>
        <v>0</v>
      </c>
      <c r="CH377" s="296" t="str">
        <f t="shared" si="238"/>
        <v>NON</v>
      </c>
    </row>
    <row r="378" spans="1:86" s="108" customFormat="1" ht="26.5" customHeight="1" x14ac:dyDescent="0.25">
      <c r="A378" s="77">
        <v>116</v>
      </c>
      <c r="B378" s="105"/>
      <c r="C378" s="105"/>
      <c r="D378" s="106"/>
      <c r="E378" s="106"/>
      <c r="F378" s="107"/>
      <c r="G378" s="114" t="s">
        <v>76</v>
      </c>
      <c r="H378" s="114" t="s">
        <v>76</v>
      </c>
      <c r="I378" s="114" t="s">
        <v>76</v>
      </c>
      <c r="J378" s="114" t="s">
        <v>76</v>
      </c>
      <c r="K378" s="114" t="s">
        <v>9</v>
      </c>
      <c r="L378" s="108" t="s">
        <v>8</v>
      </c>
      <c r="M378" s="108" t="s">
        <v>8</v>
      </c>
      <c r="N378" s="108" t="s">
        <v>8</v>
      </c>
      <c r="O378" s="108" t="s">
        <v>8</v>
      </c>
      <c r="P378" s="225" t="s">
        <v>76</v>
      </c>
      <c r="Q378" s="244" t="s">
        <v>34</v>
      </c>
      <c r="R378" s="259" t="s">
        <v>299</v>
      </c>
      <c r="S378" s="265" t="s">
        <v>300</v>
      </c>
      <c r="T378" s="217">
        <v>0</v>
      </c>
      <c r="U378" s="149" t="s">
        <v>58</v>
      </c>
      <c r="V378" s="149" t="s">
        <v>256</v>
      </c>
      <c r="W378" s="150" t="str">
        <f t="shared" si="210"/>
        <v>&lt; 30 mn</v>
      </c>
      <c r="X378" s="151" t="s">
        <v>31</v>
      </c>
      <c r="Y378" s="229" t="s">
        <v>108</v>
      </c>
      <c r="Z378" s="152">
        <f t="shared" si="215"/>
        <v>0</v>
      </c>
      <c r="AA378" s="152">
        <f t="shared" si="216"/>
        <v>0</v>
      </c>
      <c r="AB378" s="152">
        <f t="shared" si="217"/>
        <v>0</v>
      </c>
      <c r="AC378" s="152">
        <f t="shared" si="218"/>
        <v>0</v>
      </c>
      <c r="AD378" s="152">
        <f t="shared" si="219"/>
        <v>0</v>
      </c>
      <c r="AE378" s="152">
        <f t="shared" si="220"/>
        <v>0</v>
      </c>
      <c r="AF378" s="152">
        <f t="shared" si="221"/>
        <v>0</v>
      </c>
      <c r="AG378" s="152">
        <f t="shared" si="222"/>
        <v>0</v>
      </c>
      <c r="AH378" s="152">
        <f t="shared" si="223"/>
        <v>0</v>
      </c>
      <c r="AI378" s="152">
        <f t="shared" si="224"/>
        <v>0</v>
      </c>
      <c r="AJ378" s="152">
        <f t="shared" si="225"/>
        <v>0</v>
      </c>
      <c r="AK378" s="152">
        <f t="shared" si="226"/>
        <v>0</v>
      </c>
      <c r="AL378" s="263">
        <f t="shared" si="208"/>
        <v>0</v>
      </c>
      <c r="AM378" s="263">
        <f t="shared" si="206"/>
        <v>0</v>
      </c>
      <c r="AN378" s="263">
        <f t="shared" si="209"/>
        <v>0</v>
      </c>
      <c r="AO378" s="251">
        <f t="shared" si="207"/>
        <v>0</v>
      </c>
      <c r="AP378" s="153">
        <f t="shared" si="228"/>
        <v>0</v>
      </c>
      <c r="AQ378" s="153" t="str">
        <f t="shared" si="229"/>
        <v>0</v>
      </c>
      <c r="AR378" s="153" t="str">
        <f t="shared" si="236"/>
        <v>0</v>
      </c>
      <c r="AS378" s="153" t="str">
        <f t="shared" si="237"/>
        <v>0</v>
      </c>
      <c r="AT378" s="247">
        <f t="shared" si="230"/>
        <v>1</v>
      </c>
      <c r="AU378" s="247" t="str">
        <f t="shared" si="231"/>
        <v>Faible</v>
      </c>
      <c r="AV378" s="346" t="str">
        <f t="shared" si="232"/>
        <v>NON</v>
      </c>
      <c r="AW378" s="234" t="str">
        <f>IF(CB378&lt;100,"RISQUE MINIME","RISQUE NON FAIBLE")</f>
        <v>RISQUE MINIME</v>
      </c>
      <c r="AX378" s="231" t="str">
        <f>IF(AO378=0,"NON","OUI")</f>
        <v>NON</v>
      </c>
      <c r="AY378" s="351"/>
      <c r="AZ378" s="352" t="s">
        <v>310</v>
      </c>
      <c r="BA378" s="237" t="str">
        <f>IF(AP378=0,"NON","OUI")</f>
        <v>NON</v>
      </c>
      <c r="BB378" s="351"/>
      <c r="BC378" s="351"/>
      <c r="BD378" s="352" t="s">
        <v>310</v>
      </c>
      <c r="BE378" s="237" t="str">
        <f t="shared" si="239"/>
        <v>NON</v>
      </c>
      <c r="BF378" s="351"/>
      <c r="BG378" s="354" t="s">
        <v>310</v>
      </c>
      <c r="BH378" s="154">
        <f>IF(ISNA(VLOOKUP(L378,CMRCLP,4,FALSE)),0,VLOOKUP(L378,CMRCLP,4))</f>
        <v>0</v>
      </c>
      <c r="BI378" s="154">
        <f>IF(ISNA(VLOOKUP(M378,CMRCLP,4,FALSE)),0,VLOOKUP(M378,CMRCLP,4))</f>
        <v>0</v>
      </c>
      <c r="BJ378" s="154">
        <f>IF(ISNA(VLOOKUP(N378,CMRCLP,4,FALSE)),0,VLOOKUP(N378,CMRCLP,4))</f>
        <v>0</v>
      </c>
      <c r="BK378" s="154">
        <f>IF(ISNA(VLOOKUP(O378,CMRCLP,4,FALSE)),0,VLOOKUP(O378,CMRCLP,4))</f>
        <v>0</v>
      </c>
      <c r="BL378" s="154">
        <f>IF(ISNA(VLOOKUP(L378,DANGERCLP,2,FALSE)),1,VLOOKUP(L378,DANGERCLP,2,FALSE))</f>
        <v>1</v>
      </c>
      <c r="BM378" s="154">
        <f>IF(ISNA(VLOOKUP(M378,DANGERCLP,2,FALSE)),1,VLOOKUP(M378,DANGERCLP,2,FALSE))</f>
        <v>1</v>
      </c>
      <c r="BN378" s="154">
        <f>IF(ISNA(VLOOKUP(N378,DANGERCLP,2,FALSE)),1,VLOOKUP(N378,DANGERCLP,2,FALSE))</f>
        <v>1</v>
      </c>
      <c r="BO378" s="154">
        <f>IF(ISNA(VLOOKUP(O378,DANGERCLP,2,FALSE)),1,VLOOKUP(O378,DANGERCLP,2,FALSE))</f>
        <v>1</v>
      </c>
      <c r="BP378" s="154">
        <f>IF(ISNA(VLOOKUP(P378,VLEPON,2)),1,VLOOKUP(P378,VLEPON,2))</f>
        <v>1</v>
      </c>
      <c r="BQ378" s="155">
        <f>T378/MAXA($T$8:$T$463)</f>
        <v>0</v>
      </c>
      <c r="BR378" s="156">
        <f t="shared" si="211"/>
        <v>11</v>
      </c>
      <c r="BS378" s="156">
        <f t="shared" si="212"/>
        <v>11</v>
      </c>
      <c r="BT378" s="157">
        <f t="shared" si="213"/>
        <v>1</v>
      </c>
      <c r="BU378" s="255">
        <f t="shared" si="227"/>
        <v>1</v>
      </c>
      <c r="BV378" s="252">
        <f>IF(ISNA(VLOOKUP((CONCATENATE(U378,V378)),Fréquencess,3,FALSE)),0,VLOOKUP((CONCATENATE(U378,V378)),Fréquencess,3,FALSE))</f>
        <v>1</v>
      </c>
      <c r="BW378" s="247">
        <f t="shared" si="214"/>
        <v>1</v>
      </c>
      <c r="BX378" s="247">
        <f t="shared" si="233"/>
        <v>1</v>
      </c>
      <c r="BY378" s="247">
        <f>IF(ISNA(VLOOKUP(Q378,score_volatilité,2,FALSE)),0,VLOOKUP(Q378,score_volatilité,2,FALSE))</f>
        <v>1</v>
      </c>
      <c r="BZ378" s="247">
        <f>IF(ISNA(VLOOKUP(X378,score_procédé,2,FALSE)),0,VLOOKUP(X378,score_procédé,2,FALSE))</f>
        <v>0.5</v>
      </c>
      <c r="CA378" s="247">
        <f>IF(ISNA(VLOOKUP(Y378,score_protection,2,FALSE)),0,VLOOKUP(Y378,score_protection,2,FALSE))</f>
        <v>1</v>
      </c>
      <c r="CB378" s="252">
        <f t="shared" si="234"/>
        <v>0.5</v>
      </c>
      <c r="CC378" s="154">
        <f>IF(ISNA(VLOOKUP(L378,DANGERARRETE,10,FALSE)),0,VLOOKUP(L378,DANGERARRETE,10,FALSE))</f>
        <v>0</v>
      </c>
      <c r="CD378" s="154">
        <f>IF(ISNA(VLOOKUP(M378,DANGERARRETE,10,FALSE)),0,VLOOKUP(M378,DANGERARRETE,10,FALSE))</f>
        <v>0</v>
      </c>
      <c r="CE378" s="154">
        <f>IF(ISNA(VLOOKUP(N378,DANGERARRETE,10,FALSE)),0,VLOOKUP(N378,DANGERARRETE,10,FALSE))</f>
        <v>0</v>
      </c>
      <c r="CF378" s="154">
        <f>IF(ISNA(VLOOKUP(O378,DANGERARRETE,10,FALSE)),0,VLOOKUP(O378,DANGERARRETE,10,FALSE))</f>
        <v>0</v>
      </c>
      <c r="CG378" s="154">
        <f t="shared" si="235"/>
        <v>0</v>
      </c>
      <c r="CH378" s="296" t="str">
        <f t="shared" si="238"/>
        <v>NON</v>
      </c>
    </row>
    <row r="379" spans="1:86" s="108" customFormat="1" ht="26.5" customHeight="1" x14ac:dyDescent="0.25">
      <c r="A379" s="77">
        <v>116</v>
      </c>
      <c r="B379" s="105"/>
      <c r="C379" s="105"/>
      <c r="D379" s="106"/>
      <c r="E379" s="106"/>
      <c r="F379" s="107"/>
      <c r="G379" s="114" t="s">
        <v>76</v>
      </c>
      <c r="H379" s="114" t="s">
        <v>76</v>
      </c>
      <c r="I379" s="114" t="s">
        <v>76</v>
      </c>
      <c r="J379" s="114" t="s">
        <v>76</v>
      </c>
      <c r="K379" s="114" t="s">
        <v>9</v>
      </c>
      <c r="L379" s="108" t="s">
        <v>8</v>
      </c>
      <c r="M379" s="108" t="s">
        <v>8</v>
      </c>
      <c r="N379" s="108" t="s">
        <v>8</v>
      </c>
      <c r="O379" s="108" t="s">
        <v>8</v>
      </c>
      <c r="P379" s="225" t="s">
        <v>76</v>
      </c>
      <c r="Q379" s="244" t="s">
        <v>34</v>
      </c>
      <c r="R379" s="259" t="s">
        <v>299</v>
      </c>
      <c r="S379" s="265" t="s">
        <v>300</v>
      </c>
      <c r="T379" s="217">
        <v>0</v>
      </c>
      <c r="U379" s="149" t="s">
        <v>58</v>
      </c>
      <c r="V379" s="149" t="s">
        <v>256</v>
      </c>
      <c r="W379" s="150" t="str">
        <f t="shared" si="210"/>
        <v>&lt; 30 mn</v>
      </c>
      <c r="X379" s="151" t="s">
        <v>31</v>
      </c>
      <c r="Y379" s="229" t="s">
        <v>108</v>
      </c>
      <c r="Z379" s="152">
        <f t="shared" si="215"/>
        <v>0</v>
      </c>
      <c r="AA379" s="152">
        <f t="shared" si="216"/>
        <v>0</v>
      </c>
      <c r="AB379" s="152">
        <f t="shared" si="217"/>
        <v>0</v>
      </c>
      <c r="AC379" s="152">
        <f t="shared" si="218"/>
        <v>0</v>
      </c>
      <c r="AD379" s="152">
        <f t="shared" si="219"/>
        <v>0</v>
      </c>
      <c r="AE379" s="152">
        <f t="shared" si="220"/>
        <v>0</v>
      </c>
      <c r="AF379" s="152">
        <f t="shared" si="221"/>
        <v>0</v>
      </c>
      <c r="AG379" s="152">
        <f t="shared" si="222"/>
        <v>0</v>
      </c>
      <c r="AH379" s="152">
        <f t="shared" si="223"/>
        <v>0</v>
      </c>
      <c r="AI379" s="152">
        <f t="shared" si="224"/>
        <v>0</v>
      </c>
      <c r="AJ379" s="152">
        <f t="shared" si="225"/>
        <v>0</v>
      </c>
      <c r="AK379" s="152">
        <f t="shared" si="226"/>
        <v>0</v>
      </c>
      <c r="AL379" s="263">
        <f t="shared" si="208"/>
        <v>0</v>
      </c>
      <c r="AM379" s="263">
        <f t="shared" si="206"/>
        <v>0</v>
      </c>
      <c r="AN379" s="263">
        <f t="shared" si="209"/>
        <v>0</v>
      </c>
      <c r="AO379" s="251">
        <f t="shared" si="207"/>
        <v>0</v>
      </c>
      <c r="AP379" s="153">
        <f t="shared" si="228"/>
        <v>0</v>
      </c>
      <c r="AQ379" s="153" t="str">
        <f t="shared" si="229"/>
        <v>0</v>
      </c>
      <c r="AR379" s="153" t="str">
        <f t="shared" si="236"/>
        <v>0</v>
      </c>
      <c r="AS379" s="153" t="str">
        <f t="shared" si="237"/>
        <v>0</v>
      </c>
      <c r="AT379" s="247">
        <f t="shared" si="230"/>
        <v>1</v>
      </c>
      <c r="AU379" s="247" t="str">
        <f t="shared" si="231"/>
        <v>Faible</v>
      </c>
      <c r="AV379" s="346" t="str">
        <f t="shared" si="232"/>
        <v>NON</v>
      </c>
      <c r="AW379" s="234" t="str">
        <f>IF(CB379&lt;100,"RISQUE MINIME","RISQUE NON FAIBLE")</f>
        <v>RISQUE MINIME</v>
      </c>
      <c r="AX379" s="231" t="str">
        <f>IF(AO379=0,"NON","OUI")</f>
        <v>NON</v>
      </c>
      <c r="AY379" s="351"/>
      <c r="AZ379" s="352" t="s">
        <v>310</v>
      </c>
      <c r="BA379" s="237" t="str">
        <f>IF(AP379=0,"NON","OUI")</f>
        <v>NON</v>
      </c>
      <c r="BB379" s="351"/>
      <c r="BC379" s="351"/>
      <c r="BD379" s="352" t="s">
        <v>310</v>
      </c>
      <c r="BE379" s="237" t="str">
        <f t="shared" si="239"/>
        <v>NON</v>
      </c>
      <c r="BF379" s="351"/>
      <c r="BG379" s="354" t="s">
        <v>310</v>
      </c>
      <c r="BH379" s="154">
        <f>IF(ISNA(VLOOKUP(L379,CMRCLP,4,FALSE)),0,VLOOKUP(L379,CMRCLP,4))</f>
        <v>0</v>
      </c>
      <c r="BI379" s="154">
        <f>IF(ISNA(VLOOKUP(M379,CMRCLP,4,FALSE)),0,VLOOKUP(M379,CMRCLP,4))</f>
        <v>0</v>
      </c>
      <c r="BJ379" s="154">
        <f>IF(ISNA(VLOOKUP(N379,CMRCLP,4,FALSE)),0,VLOOKUP(N379,CMRCLP,4))</f>
        <v>0</v>
      </c>
      <c r="BK379" s="154">
        <f>IF(ISNA(VLOOKUP(O379,CMRCLP,4,FALSE)),0,VLOOKUP(O379,CMRCLP,4))</f>
        <v>0</v>
      </c>
      <c r="BL379" s="154">
        <f>IF(ISNA(VLOOKUP(L379,DANGERCLP,2,FALSE)),1,VLOOKUP(L379,DANGERCLP,2,FALSE))</f>
        <v>1</v>
      </c>
      <c r="BM379" s="154">
        <f>IF(ISNA(VLOOKUP(M379,DANGERCLP,2,FALSE)),1,VLOOKUP(M379,DANGERCLP,2,FALSE))</f>
        <v>1</v>
      </c>
      <c r="BN379" s="154">
        <f>IF(ISNA(VLOOKUP(N379,DANGERCLP,2,FALSE)),1,VLOOKUP(N379,DANGERCLP,2,FALSE))</f>
        <v>1</v>
      </c>
      <c r="BO379" s="154">
        <f>IF(ISNA(VLOOKUP(O379,DANGERCLP,2,FALSE)),1,VLOOKUP(O379,DANGERCLP,2,FALSE))</f>
        <v>1</v>
      </c>
      <c r="BP379" s="154">
        <f>IF(ISNA(VLOOKUP(P379,VLEPON,2)),1,VLOOKUP(P379,VLEPON,2))</f>
        <v>1</v>
      </c>
      <c r="BQ379" s="155">
        <f>T379/MAXA($T$8:$T$463)</f>
        <v>0</v>
      </c>
      <c r="BR379" s="156">
        <f t="shared" si="211"/>
        <v>11</v>
      </c>
      <c r="BS379" s="156">
        <f t="shared" si="212"/>
        <v>11</v>
      </c>
      <c r="BT379" s="157">
        <f t="shared" si="213"/>
        <v>1</v>
      </c>
      <c r="BU379" s="255">
        <f t="shared" si="227"/>
        <v>1</v>
      </c>
      <c r="BV379" s="252">
        <f>IF(ISNA(VLOOKUP((CONCATENATE(U379,V379)),Fréquencess,3,FALSE)),0,VLOOKUP((CONCATENATE(U379,V379)),Fréquencess,3,FALSE))</f>
        <v>1</v>
      </c>
      <c r="BW379" s="247">
        <f t="shared" si="214"/>
        <v>1</v>
      </c>
      <c r="BX379" s="247">
        <f t="shared" si="233"/>
        <v>1</v>
      </c>
      <c r="BY379" s="247">
        <f>IF(ISNA(VLOOKUP(Q379,score_volatilité,2,FALSE)),0,VLOOKUP(Q379,score_volatilité,2,FALSE))</f>
        <v>1</v>
      </c>
      <c r="BZ379" s="247">
        <f>IF(ISNA(VLOOKUP(X379,score_procédé,2,FALSE)),0,VLOOKUP(X379,score_procédé,2,FALSE))</f>
        <v>0.5</v>
      </c>
      <c r="CA379" s="247">
        <f>IF(ISNA(VLOOKUP(Y379,score_protection,2,FALSE)),0,VLOOKUP(Y379,score_protection,2,FALSE))</f>
        <v>1</v>
      </c>
      <c r="CB379" s="252">
        <f t="shared" si="234"/>
        <v>0.5</v>
      </c>
      <c r="CC379" s="154">
        <f>IF(ISNA(VLOOKUP(L379,DANGERARRETE,10,FALSE)),0,VLOOKUP(L379,DANGERARRETE,10,FALSE))</f>
        <v>0</v>
      </c>
      <c r="CD379" s="154">
        <f>IF(ISNA(VLOOKUP(M379,DANGERARRETE,10,FALSE)),0,VLOOKUP(M379,DANGERARRETE,10,FALSE))</f>
        <v>0</v>
      </c>
      <c r="CE379" s="154">
        <f>IF(ISNA(VLOOKUP(N379,DANGERARRETE,10,FALSE)),0,VLOOKUP(N379,DANGERARRETE,10,FALSE))</f>
        <v>0</v>
      </c>
      <c r="CF379" s="154">
        <f>IF(ISNA(VLOOKUP(O379,DANGERARRETE,10,FALSE)),0,VLOOKUP(O379,DANGERARRETE,10,FALSE))</f>
        <v>0</v>
      </c>
      <c r="CG379" s="154">
        <f t="shared" si="235"/>
        <v>0</v>
      </c>
      <c r="CH379" s="296" t="str">
        <f t="shared" si="238"/>
        <v>NON</v>
      </c>
    </row>
    <row r="380" spans="1:86" s="108" customFormat="1" ht="26.5" customHeight="1" x14ac:dyDescent="0.25">
      <c r="A380" s="77">
        <v>116</v>
      </c>
      <c r="B380" s="105"/>
      <c r="C380" s="105"/>
      <c r="D380" s="106"/>
      <c r="E380" s="106"/>
      <c r="F380" s="107"/>
      <c r="G380" s="114" t="s">
        <v>76</v>
      </c>
      <c r="H380" s="114" t="s">
        <v>76</v>
      </c>
      <c r="I380" s="114" t="s">
        <v>76</v>
      </c>
      <c r="J380" s="114" t="s">
        <v>76</v>
      </c>
      <c r="K380" s="114" t="s">
        <v>9</v>
      </c>
      <c r="L380" s="108" t="s">
        <v>8</v>
      </c>
      <c r="M380" s="108" t="s">
        <v>8</v>
      </c>
      <c r="N380" s="108" t="s">
        <v>8</v>
      </c>
      <c r="O380" s="108" t="s">
        <v>8</v>
      </c>
      <c r="P380" s="225" t="s">
        <v>76</v>
      </c>
      <c r="Q380" s="244" t="s">
        <v>34</v>
      </c>
      <c r="R380" s="259" t="s">
        <v>299</v>
      </c>
      <c r="S380" s="265" t="s">
        <v>300</v>
      </c>
      <c r="T380" s="217">
        <v>0</v>
      </c>
      <c r="U380" s="149" t="s">
        <v>58</v>
      </c>
      <c r="V380" s="149" t="s">
        <v>256</v>
      </c>
      <c r="W380" s="150" t="str">
        <f t="shared" si="210"/>
        <v>&lt; 30 mn</v>
      </c>
      <c r="X380" s="151" t="s">
        <v>31</v>
      </c>
      <c r="Y380" s="229" t="s">
        <v>108</v>
      </c>
      <c r="Z380" s="152">
        <f t="shared" si="215"/>
        <v>0</v>
      </c>
      <c r="AA380" s="152">
        <f t="shared" si="216"/>
        <v>0</v>
      </c>
      <c r="AB380" s="152">
        <f t="shared" si="217"/>
        <v>0</v>
      </c>
      <c r="AC380" s="152">
        <f t="shared" si="218"/>
        <v>0</v>
      </c>
      <c r="AD380" s="152">
        <f t="shared" si="219"/>
        <v>0</v>
      </c>
      <c r="AE380" s="152">
        <f t="shared" si="220"/>
        <v>0</v>
      </c>
      <c r="AF380" s="152">
        <f t="shared" si="221"/>
        <v>0</v>
      </c>
      <c r="AG380" s="152">
        <f t="shared" si="222"/>
        <v>0</v>
      </c>
      <c r="AH380" s="152">
        <f t="shared" si="223"/>
        <v>0</v>
      </c>
      <c r="AI380" s="152">
        <f t="shared" si="224"/>
        <v>0</v>
      </c>
      <c r="AJ380" s="152">
        <f t="shared" si="225"/>
        <v>0</v>
      </c>
      <c r="AK380" s="152">
        <f t="shared" si="226"/>
        <v>0</v>
      </c>
      <c r="AL380" s="263">
        <f t="shared" si="208"/>
        <v>0</v>
      </c>
      <c r="AM380" s="263">
        <f t="shared" si="206"/>
        <v>0</v>
      </c>
      <c r="AN380" s="263">
        <f t="shared" si="209"/>
        <v>0</v>
      </c>
      <c r="AO380" s="251">
        <f t="shared" si="207"/>
        <v>0</v>
      </c>
      <c r="AP380" s="153">
        <f t="shared" si="228"/>
        <v>0</v>
      </c>
      <c r="AQ380" s="153" t="str">
        <f t="shared" si="229"/>
        <v>0</v>
      </c>
      <c r="AR380" s="153" t="str">
        <f t="shared" si="236"/>
        <v>0</v>
      </c>
      <c r="AS380" s="153" t="str">
        <f t="shared" si="237"/>
        <v>0</v>
      </c>
      <c r="AT380" s="247">
        <f t="shared" si="230"/>
        <v>1</v>
      </c>
      <c r="AU380" s="247" t="str">
        <f t="shared" si="231"/>
        <v>Faible</v>
      </c>
      <c r="AV380" s="346" t="str">
        <f t="shared" si="232"/>
        <v>NON</v>
      </c>
      <c r="AW380" s="234" t="str">
        <f>IF(CB380&lt;100,"RISQUE MINIME","RISQUE NON FAIBLE")</f>
        <v>RISQUE MINIME</v>
      </c>
      <c r="AX380" s="231" t="str">
        <f>IF(AO380=0,"NON","OUI")</f>
        <v>NON</v>
      </c>
      <c r="AY380" s="351"/>
      <c r="AZ380" s="352" t="s">
        <v>310</v>
      </c>
      <c r="BA380" s="237" t="str">
        <f>IF(AP380=0,"NON","OUI")</f>
        <v>NON</v>
      </c>
      <c r="BB380" s="351"/>
      <c r="BC380" s="351"/>
      <c r="BD380" s="352" t="s">
        <v>310</v>
      </c>
      <c r="BE380" s="237" t="str">
        <f t="shared" si="239"/>
        <v>NON</v>
      </c>
      <c r="BF380" s="351"/>
      <c r="BG380" s="354" t="s">
        <v>310</v>
      </c>
      <c r="BH380" s="154">
        <f>IF(ISNA(VLOOKUP(L380,CMRCLP,4,FALSE)),0,VLOOKUP(L380,CMRCLP,4))</f>
        <v>0</v>
      </c>
      <c r="BI380" s="154">
        <f>IF(ISNA(VLOOKUP(M380,CMRCLP,4,FALSE)),0,VLOOKUP(M380,CMRCLP,4))</f>
        <v>0</v>
      </c>
      <c r="BJ380" s="154">
        <f>IF(ISNA(VLOOKUP(N380,CMRCLP,4,FALSE)),0,VLOOKUP(N380,CMRCLP,4))</f>
        <v>0</v>
      </c>
      <c r="BK380" s="154">
        <f>IF(ISNA(VLOOKUP(O380,CMRCLP,4,FALSE)),0,VLOOKUP(O380,CMRCLP,4))</f>
        <v>0</v>
      </c>
      <c r="BL380" s="154">
        <f>IF(ISNA(VLOOKUP(L380,DANGERCLP,2,FALSE)),1,VLOOKUP(L380,DANGERCLP,2,FALSE))</f>
        <v>1</v>
      </c>
      <c r="BM380" s="154">
        <f>IF(ISNA(VLOOKUP(M380,DANGERCLP,2,FALSE)),1,VLOOKUP(M380,DANGERCLP,2,FALSE))</f>
        <v>1</v>
      </c>
      <c r="BN380" s="154">
        <f>IF(ISNA(VLOOKUP(N380,DANGERCLP,2,FALSE)),1,VLOOKUP(N380,DANGERCLP,2,FALSE))</f>
        <v>1</v>
      </c>
      <c r="BO380" s="154">
        <f>IF(ISNA(VLOOKUP(O380,DANGERCLP,2,FALSE)),1,VLOOKUP(O380,DANGERCLP,2,FALSE))</f>
        <v>1</v>
      </c>
      <c r="BP380" s="154">
        <f>IF(ISNA(VLOOKUP(P380,VLEPON,2)),1,VLOOKUP(P380,VLEPON,2))</f>
        <v>1</v>
      </c>
      <c r="BQ380" s="155">
        <f>T380/MAXA($T$8:$T$463)</f>
        <v>0</v>
      </c>
      <c r="BR380" s="156">
        <f t="shared" si="211"/>
        <v>11</v>
      </c>
      <c r="BS380" s="156">
        <f t="shared" si="212"/>
        <v>11</v>
      </c>
      <c r="BT380" s="157">
        <f t="shared" si="213"/>
        <v>1</v>
      </c>
      <c r="BU380" s="255">
        <f t="shared" si="227"/>
        <v>1</v>
      </c>
      <c r="BV380" s="252">
        <f>IF(ISNA(VLOOKUP((CONCATENATE(U380,V380)),Fréquencess,3,FALSE)),0,VLOOKUP((CONCATENATE(U380,V380)),Fréquencess,3,FALSE))</f>
        <v>1</v>
      </c>
      <c r="BW380" s="247">
        <f t="shared" si="214"/>
        <v>1</v>
      </c>
      <c r="BX380" s="247">
        <f t="shared" si="233"/>
        <v>1</v>
      </c>
      <c r="BY380" s="247">
        <f>IF(ISNA(VLOOKUP(Q380,score_volatilité,2,FALSE)),0,VLOOKUP(Q380,score_volatilité,2,FALSE))</f>
        <v>1</v>
      </c>
      <c r="BZ380" s="247">
        <f>IF(ISNA(VLOOKUP(X380,score_procédé,2,FALSE)),0,VLOOKUP(X380,score_procédé,2,FALSE))</f>
        <v>0.5</v>
      </c>
      <c r="CA380" s="247">
        <f>IF(ISNA(VLOOKUP(Y380,score_protection,2,FALSE)),0,VLOOKUP(Y380,score_protection,2,FALSE))</f>
        <v>1</v>
      </c>
      <c r="CB380" s="252">
        <f t="shared" si="234"/>
        <v>0.5</v>
      </c>
      <c r="CC380" s="154">
        <f>IF(ISNA(VLOOKUP(L380,DANGERARRETE,10,FALSE)),0,VLOOKUP(L380,DANGERARRETE,10,FALSE))</f>
        <v>0</v>
      </c>
      <c r="CD380" s="154">
        <f>IF(ISNA(VLOOKUP(M380,DANGERARRETE,10,FALSE)),0,VLOOKUP(M380,DANGERARRETE,10,FALSE))</f>
        <v>0</v>
      </c>
      <c r="CE380" s="154">
        <f>IF(ISNA(VLOOKUP(N380,DANGERARRETE,10,FALSE)),0,VLOOKUP(N380,DANGERARRETE,10,FALSE))</f>
        <v>0</v>
      </c>
      <c r="CF380" s="154">
        <f>IF(ISNA(VLOOKUP(O380,DANGERARRETE,10,FALSE)),0,VLOOKUP(O380,DANGERARRETE,10,FALSE))</f>
        <v>0</v>
      </c>
      <c r="CG380" s="154">
        <f t="shared" si="235"/>
        <v>0</v>
      </c>
      <c r="CH380" s="296" t="str">
        <f t="shared" si="238"/>
        <v>NON</v>
      </c>
    </row>
    <row r="381" spans="1:86" s="108" customFormat="1" ht="26.5" customHeight="1" x14ac:dyDescent="0.25">
      <c r="A381" s="77">
        <v>116</v>
      </c>
      <c r="B381" s="105"/>
      <c r="C381" s="105"/>
      <c r="D381" s="106"/>
      <c r="E381" s="106"/>
      <c r="F381" s="107"/>
      <c r="G381" s="114" t="s">
        <v>76</v>
      </c>
      <c r="H381" s="114" t="s">
        <v>76</v>
      </c>
      <c r="I381" s="114" t="s">
        <v>76</v>
      </c>
      <c r="J381" s="114" t="s">
        <v>76</v>
      </c>
      <c r="K381" s="114" t="s">
        <v>9</v>
      </c>
      <c r="L381" s="108" t="s">
        <v>8</v>
      </c>
      <c r="M381" s="108" t="s">
        <v>8</v>
      </c>
      <c r="N381" s="108" t="s">
        <v>8</v>
      </c>
      <c r="O381" s="108" t="s">
        <v>8</v>
      </c>
      <c r="P381" s="225" t="s">
        <v>76</v>
      </c>
      <c r="Q381" s="244" t="s">
        <v>34</v>
      </c>
      <c r="R381" s="259" t="s">
        <v>299</v>
      </c>
      <c r="S381" s="265" t="s">
        <v>300</v>
      </c>
      <c r="T381" s="217">
        <v>0</v>
      </c>
      <c r="U381" s="149" t="s">
        <v>58</v>
      </c>
      <c r="V381" s="149" t="s">
        <v>256</v>
      </c>
      <c r="W381" s="150" t="str">
        <f t="shared" si="210"/>
        <v>&lt; 30 mn</v>
      </c>
      <c r="X381" s="151" t="s">
        <v>31</v>
      </c>
      <c r="Y381" s="229" t="s">
        <v>108</v>
      </c>
      <c r="Z381" s="152">
        <f t="shared" si="215"/>
        <v>0</v>
      </c>
      <c r="AA381" s="152">
        <f t="shared" si="216"/>
        <v>0</v>
      </c>
      <c r="AB381" s="152">
        <f t="shared" si="217"/>
        <v>0</v>
      </c>
      <c r="AC381" s="152">
        <f t="shared" si="218"/>
        <v>0</v>
      </c>
      <c r="AD381" s="152">
        <f t="shared" si="219"/>
        <v>0</v>
      </c>
      <c r="AE381" s="152">
        <f t="shared" si="220"/>
        <v>0</v>
      </c>
      <c r="AF381" s="152">
        <f t="shared" si="221"/>
        <v>0</v>
      </c>
      <c r="AG381" s="152">
        <f t="shared" si="222"/>
        <v>0</v>
      </c>
      <c r="AH381" s="152">
        <f t="shared" si="223"/>
        <v>0</v>
      </c>
      <c r="AI381" s="152">
        <f t="shared" si="224"/>
        <v>0</v>
      </c>
      <c r="AJ381" s="152">
        <f t="shared" si="225"/>
        <v>0</v>
      </c>
      <c r="AK381" s="152">
        <f t="shared" si="226"/>
        <v>0</v>
      </c>
      <c r="AL381" s="263">
        <f t="shared" si="208"/>
        <v>0</v>
      </c>
      <c r="AM381" s="263">
        <f t="shared" si="206"/>
        <v>0</v>
      </c>
      <c r="AN381" s="263">
        <f t="shared" si="209"/>
        <v>0</v>
      </c>
      <c r="AO381" s="251">
        <f t="shared" si="207"/>
        <v>0</v>
      </c>
      <c r="AP381" s="153">
        <f t="shared" si="228"/>
        <v>0</v>
      </c>
      <c r="AQ381" s="153" t="str">
        <f t="shared" si="229"/>
        <v>0</v>
      </c>
      <c r="AR381" s="153" t="str">
        <f t="shared" si="236"/>
        <v>0</v>
      </c>
      <c r="AS381" s="153" t="str">
        <f t="shared" si="237"/>
        <v>0</v>
      </c>
      <c r="AT381" s="247">
        <f t="shared" si="230"/>
        <v>1</v>
      </c>
      <c r="AU381" s="247" t="str">
        <f t="shared" si="231"/>
        <v>Faible</v>
      </c>
      <c r="AV381" s="346" t="str">
        <f t="shared" si="232"/>
        <v>NON</v>
      </c>
      <c r="AW381" s="234" t="str">
        <f>IF(CB381&lt;100,"RISQUE MINIME","RISQUE NON FAIBLE")</f>
        <v>RISQUE MINIME</v>
      </c>
      <c r="AX381" s="231" t="str">
        <f>IF(AO381=0,"NON","OUI")</f>
        <v>NON</v>
      </c>
      <c r="AY381" s="351"/>
      <c r="AZ381" s="352" t="s">
        <v>310</v>
      </c>
      <c r="BA381" s="237" t="str">
        <f>IF(AP381=0,"NON","OUI")</f>
        <v>NON</v>
      </c>
      <c r="BB381" s="351"/>
      <c r="BC381" s="351"/>
      <c r="BD381" s="352" t="s">
        <v>310</v>
      </c>
      <c r="BE381" s="237" t="str">
        <f t="shared" si="239"/>
        <v>NON</v>
      </c>
      <c r="BF381" s="351"/>
      <c r="BG381" s="354" t="s">
        <v>310</v>
      </c>
      <c r="BH381" s="154">
        <f>IF(ISNA(VLOOKUP(L381,CMRCLP,4,FALSE)),0,VLOOKUP(L381,CMRCLP,4))</f>
        <v>0</v>
      </c>
      <c r="BI381" s="154">
        <f>IF(ISNA(VLOOKUP(M381,CMRCLP,4,FALSE)),0,VLOOKUP(M381,CMRCLP,4))</f>
        <v>0</v>
      </c>
      <c r="BJ381" s="154">
        <f>IF(ISNA(VLOOKUP(N381,CMRCLP,4,FALSE)),0,VLOOKUP(N381,CMRCLP,4))</f>
        <v>0</v>
      </c>
      <c r="BK381" s="154">
        <f>IF(ISNA(VLOOKUP(O381,CMRCLP,4,FALSE)),0,VLOOKUP(O381,CMRCLP,4))</f>
        <v>0</v>
      </c>
      <c r="BL381" s="154">
        <f>IF(ISNA(VLOOKUP(L381,DANGERCLP,2,FALSE)),1,VLOOKUP(L381,DANGERCLP,2,FALSE))</f>
        <v>1</v>
      </c>
      <c r="BM381" s="154">
        <f>IF(ISNA(VLOOKUP(M381,DANGERCLP,2,FALSE)),1,VLOOKUP(M381,DANGERCLP,2,FALSE))</f>
        <v>1</v>
      </c>
      <c r="BN381" s="154">
        <f>IF(ISNA(VLOOKUP(N381,DANGERCLP,2,FALSE)),1,VLOOKUP(N381,DANGERCLP,2,FALSE))</f>
        <v>1</v>
      </c>
      <c r="BO381" s="154">
        <f>IF(ISNA(VLOOKUP(O381,DANGERCLP,2,FALSE)),1,VLOOKUP(O381,DANGERCLP,2,FALSE))</f>
        <v>1</v>
      </c>
      <c r="BP381" s="154">
        <f>IF(ISNA(VLOOKUP(P381,VLEPON,2)),1,VLOOKUP(P381,VLEPON,2))</f>
        <v>1</v>
      </c>
      <c r="BQ381" s="155">
        <f>T381/MAXA($T$8:$T$463)</f>
        <v>0</v>
      </c>
      <c r="BR381" s="156">
        <f t="shared" si="211"/>
        <v>11</v>
      </c>
      <c r="BS381" s="156">
        <f t="shared" si="212"/>
        <v>11</v>
      </c>
      <c r="BT381" s="157">
        <f t="shared" si="213"/>
        <v>1</v>
      </c>
      <c r="BU381" s="255">
        <f t="shared" si="227"/>
        <v>1</v>
      </c>
      <c r="BV381" s="252">
        <f>IF(ISNA(VLOOKUP((CONCATENATE(U381,V381)),Fréquencess,3,FALSE)),0,VLOOKUP((CONCATENATE(U381,V381)),Fréquencess,3,FALSE))</f>
        <v>1</v>
      </c>
      <c r="BW381" s="247">
        <f t="shared" si="214"/>
        <v>1</v>
      </c>
      <c r="BX381" s="247">
        <f t="shared" si="233"/>
        <v>1</v>
      </c>
      <c r="BY381" s="247">
        <f>IF(ISNA(VLOOKUP(Q381,score_volatilité,2,FALSE)),0,VLOOKUP(Q381,score_volatilité,2,FALSE))</f>
        <v>1</v>
      </c>
      <c r="BZ381" s="247">
        <f>IF(ISNA(VLOOKUP(X381,score_procédé,2,FALSE)),0,VLOOKUP(X381,score_procédé,2,FALSE))</f>
        <v>0.5</v>
      </c>
      <c r="CA381" s="247">
        <f>IF(ISNA(VLOOKUP(Y381,score_protection,2,FALSE)),0,VLOOKUP(Y381,score_protection,2,FALSE))</f>
        <v>1</v>
      </c>
      <c r="CB381" s="252">
        <f t="shared" si="234"/>
        <v>0.5</v>
      </c>
      <c r="CC381" s="154">
        <f>IF(ISNA(VLOOKUP(L381,DANGERARRETE,10,FALSE)),0,VLOOKUP(L381,DANGERARRETE,10,FALSE))</f>
        <v>0</v>
      </c>
      <c r="CD381" s="154">
        <f>IF(ISNA(VLOOKUP(M381,DANGERARRETE,10,FALSE)),0,VLOOKUP(M381,DANGERARRETE,10,FALSE))</f>
        <v>0</v>
      </c>
      <c r="CE381" s="154">
        <f>IF(ISNA(VLOOKUP(N381,DANGERARRETE,10,FALSE)),0,VLOOKUP(N381,DANGERARRETE,10,FALSE))</f>
        <v>0</v>
      </c>
      <c r="CF381" s="154">
        <f>IF(ISNA(VLOOKUP(O381,DANGERARRETE,10,FALSE)),0,VLOOKUP(O381,DANGERARRETE,10,FALSE))</f>
        <v>0</v>
      </c>
      <c r="CG381" s="154">
        <f t="shared" si="235"/>
        <v>0</v>
      </c>
      <c r="CH381" s="296" t="str">
        <f t="shared" si="238"/>
        <v>NON</v>
      </c>
    </row>
    <row r="382" spans="1:86" s="108" customFormat="1" ht="26.5" customHeight="1" x14ac:dyDescent="0.25">
      <c r="A382" s="77">
        <v>116</v>
      </c>
      <c r="B382" s="105"/>
      <c r="C382" s="105"/>
      <c r="D382" s="106"/>
      <c r="E382" s="106"/>
      <c r="F382" s="107"/>
      <c r="G382" s="114" t="s">
        <v>76</v>
      </c>
      <c r="H382" s="114" t="s">
        <v>76</v>
      </c>
      <c r="I382" s="114" t="s">
        <v>76</v>
      </c>
      <c r="J382" s="114" t="s">
        <v>76</v>
      </c>
      <c r="K382" s="114" t="s">
        <v>9</v>
      </c>
      <c r="L382" s="108" t="s">
        <v>8</v>
      </c>
      <c r="M382" s="108" t="s">
        <v>8</v>
      </c>
      <c r="N382" s="108" t="s">
        <v>8</v>
      </c>
      <c r="O382" s="108" t="s">
        <v>8</v>
      </c>
      <c r="P382" s="225" t="s">
        <v>76</v>
      </c>
      <c r="Q382" s="244" t="s">
        <v>34</v>
      </c>
      <c r="R382" s="259" t="s">
        <v>299</v>
      </c>
      <c r="S382" s="265" t="s">
        <v>300</v>
      </c>
      <c r="T382" s="217">
        <v>0</v>
      </c>
      <c r="U382" s="149" t="s">
        <v>58</v>
      </c>
      <c r="V382" s="149" t="s">
        <v>256</v>
      </c>
      <c r="W382" s="150" t="str">
        <f t="shared" si="210"/>
        <v>&lt; 30 mn</v>
      </c>
      <c r="X382" s="151" t="s">
        <v>31</v>
      </c>
      <c r="Y382" s="229" t="s">
        <v>108</v>
      </c>
      <c r="Z382" s="152">
        <f t="shared" si="215"/>
        <v>0</v>
      </c>
      <c r="AA382" s="152">
        <f t="shared" si="216"/>
        <v>0</v>
      </c>
      <c r="AB382" s="152">
        <f t="shared" si="217"/>
        <v>0</v>
      </c>
      <c r="AC382" s="152">
        <f t="shared" si="218"/>
        <v>0</v>
      </c>
      <c r="AD382" s="152">
        <f t="shared" si="219"/>
        <v>0</v>
      </c>
      <c r="AE382" s="152">
        <f t="shared" si="220"/>
        <v>0</v>
      </c>
      <c r="AF382" s="152">
        <f t="shared" si="221"/>
        <v>0</v>
      </c>
      <c r="AG382" s="152">
        <f t="shared" si="222"/>
        <v>0</v>
      </c>
      <c r="AH382" s="152">
        <f t="shared" si="223"/>
        <v>0</v>
      </c>
      <c r="AI382" s="152">
        <f t="shared" si="224"/>
        <v>0</v>
      </c>
      <c r="AJ382" s="152">
        <f t="shared" si="225"/>
        <v>0</v>
      </c>
      <c r="AK382" s="152">
        <f t="shared" si="226"/>
        <v>0</v>
      </c>
      <c r="AL382" s="263">
        <f t="shared" si="208"/>
        <v>0</v>
      </c>
      <c r="AM382" s="263">
        <f t="shared" si="206"/>
        <v>0</v>
      </c>
      <c r="AN382" s="263">
        <f t="shared" si="209"/>
        <v>0</v>
      </c>
      <c r="AO382" s="251">
        <f t="shared" si="207"/>
        <v>0</v>
      </c>
      <c r="AP382" s="153">
        <f t="shared" si="228"/>
        <v>0</v>
      </c>
      <c r="AQ382" s="153" t="str">
        <f t="shared" si="229"/>
        <v>0</v>
      </c>
      <c r="AR382" s="153" t="str">
        <f t="shared" si="236"/>
        <v>0</v>
      </c>
      <c r="AS382" s="153" t="str">
        <f t="shared" si="237"/>
        <v>0</v>
      </c>
      <c r="AT382" s="247">
        <f t="shared" si="230"/>
        <v>1</v>
      </c>
      <c r="AU382" s="247" t="str">
        <f t="shared" si="231"/>
        <v>Faible</v>
      </c>
      <c r="AV382" s="346" t="str">
        <f t="shared" si="232"/>
        <v>NON</v>
      </c>
      <c r="AW382" s="234" t="str">
        <f>IF(CB382&lt;100,"RISQUE MINIME","RISQUE NON FAIBLE")</f>
        <v>RISQUE MINIME</v>
      </c>
      <c r="AX382" s="231" t="str">
        <f>IF(AO382=0,"NON","OUI")</f>
        <v>NON</v>
      </c>
      <c r="AY382" s="351"/>
      <c r="AZ382" s="352" t="s">
        <v>310</v>
      </c>
      <c r="BA382" s="237" t="str">
        <f>IF(AP382=0,"NON","OUI")</f>
        <v>NON</v>
      </c>
      <c r="BB382" s="351"/>
      <c r="BC382" s="351"/>
      <c r="BD382" s="352" t="s">
        <v>310</v>
      </c>
      <c r="BE382" s="237" t="str">
        <f t="shared" si="239"/>
        <v>NON</v>
      </c>
      <c r="BF382" s="351"/>
      <c r="BG382" s="354" t="s">
        <v>310</v>
      </c>
      <c r="BH382" s="154">
        <f>IF(ISNA(VLOOKUP(L382,CMRCLP,4,FALSE)),0,VLOOKUP(L382,CMRCLP,4))</f>
        <v>0</v>
      </c>
      <c r="BI382" s="154">
        <f>IF(ISNA(VLOOKUP(M382,CMRCLP,4,FALSE)),0,VLOOKUP(M382,CMRCLP,4))</f>
        <v>0</v>
      </c>
      <c r="BJ382" s="154">
        <f>IF(ISNA(VLOOKUP(N382,CMRCLP,4,FALSE)),0,VLOOKUP(N382,CMRCLP,4))</f>
        <v>0</v>
      </c>
      <c r="BK382" s="154">
        <f>IF(ISNA(VLOOKUP(O382,CMRCLP,4,FALSE)),0,VLOOKUP(O382,CMRCLP,4))</f>
        <v>0</v>
      </c>
      <c r="BL382" s="154">
        <f>IF(ISNA(VLOOKUP(L382,DANGERCLP,2,FALSE)),1,VLOOKUP(L382,DANGERCLP,2,FALSE))</f>
        <v>1</v>
      </c>
      <c r="BM382" s="154">
        <f>IF(ISNA(VLOOKUP(M382,DANGERCLP,2,FALSE)),1,VLOOKUP(M382,DANGERCLP,2,FALSE))</f>
        <v>1</v>
      </c>
      <c r="BN382" s="154">
        <f>IF(ISNA(VLOOKUP(N382,DANGERCLP,2,FALSE)),1,VLOOKUP(N382,DANGERCLP,2,FALSE))</f>
        <v>1</v>
      </c>
      <c r="BO382" s="154">
        <f>IF(ISNA(VLOOKUP(O382,DANGERCLP,2,FALSE)),1,VLOOKUP(O382,DANGERCLP,2,FALSE))</f>
        <v>1</v>
      </c>
      <c r="BP382" s="154">
        <f>IF(ISNA(VLOOKUP(P382,VLEPON,2)),1,VLOOKUP(P382,VLEPON,2))</f>
        <v>1</v>
      </c>
      <c r="BQ382" s="155">
        <f>T382/MAXA($T$8:$T$463)</f>
        <v>0</v>
      </c>
      <c r="BR382" s="156">
        <f t="shared" si="211"/>
        <v>11</v>
      </c>
      <c r="BS382" s="156">
        <f t="shared" si="212"/>
        <v>11</v>
      </c>
      <c r="BT382" s="157">
        <f t="shared" si="213"/>
        <v>1</v>
      </c>
      <c r="BU382" s="255">
        <f t="shared" si="227"/>
        <v>1</v>
      </c>
      <c r="BV382" s="252">
        <f>IF(ISNA(VLOOKUP((CONCATENATE(U382,V382)),Fréquencess,3,FALSE)),0,VLOOKUP((CONCATENATE(U382,V382)),Fréquencess,3,FALSE))</f>
        <v>1</v>
      </c>
      <c r="BW382" s="247">
        <f t="shared" si="214"/>
        <v>1</v>
      </c>
      <c r="BX382" s="247">
        <f t="shared" si="233"/>
        <v>1</v>
      </c>
      <c r="BY382" s="247">
        <f>IF(ISNA(VLOOKUP(Q382,score_volatilité,2,FALSE)),0,VLOOKUP(Q382,score_volatilité,2,FALSE))</f>
        <v>1</v>
      </c>
      <c r="BZ382" s="247">
        <f>IF(ISNA(VLOOKUP(X382,score_procédé,2,FALSE)),0,VLOOKUP(X382,score_procédé,2,FALSE))</f>
        <v>0.5</v>
      </c>
      <c r="CA382" s="247">
        <f>IF(ISNA(VLOOKUP(Y382,score_protection,2,FALSE)),0,VLOOKUP(Y382,score_protection,2,FALSE))</f>
        <v>1</v>
      </c>
      <c r="CB382" s="252">
        <f t="shared" si="234"/>
        <v>0.5</v>
      </c>
      <c r="CC382" s="154">
        <f>IF(ISNA(VLOOKUP(L382,DANGERARRETE,10,FALSE)),0,VLOOKUP(L382,DANGERARRETE,10,FALSE))</f>
        <v>0</v>
      </c>
      <c r="CD382" s="154">
        <f>IF(ISNA(VLOOKUP(M382,DANGERARRETE,10,FALSE)),0,VLOOKUP(M382,DANGERARRETE,10,FALSE))</f>
        <v>0</v>
      </c>
      <c r="CE382" s="154">
        <f>IF(ISNA(VLOOKUP(N382,DANGERARRETE,10,FALSE)),0,VLOOKUP(N382,DANGERARRETE,10,FALSE))</f>
        <v>0</v>
      </c>
      <c r="CF382" s="154">
        <f>IF(ISNA(VLOOKUP(O382,DANGERARRETE,10,FALSE)),0,VLOOKUP(O382,DANGERARRETE,10,FALSE))</f>
        <v>0</v>
      </c>
      <c r="CG382" s="154">
        <f t="shared" si="235"/>
        <v>0</v>
      </c>
      <c r="CH382" s="296" t="str">
        <f t="shared" si="238"/>
        <v>NON</v>
      </c>
    </row>
    <row r="383" spans="1:86" s="108" customFormat="1" ht="26.5" customHeight="1" x14ac:dyDescent="0.25">
      <c r="A383" s="77">
        <v>116</v>
      </c>
      <c r="B383" s="105"/>
      <c r="C383" s="105"/>
      <c r="D383" s="106"/>
      <c r="E383" s="106"/>
      <c r="F383" s="107"/>
      <c r="G383" s="114" t="s">
        <v>76</v>
      </c>
      <c r="H383" s="114" t="s">
        <v>76</v>
      </c>
      <c r="I383" s="114" t="s">
        <v>76</v>
      </c>
      <c r="J383" s="114" t="s">
        <v>76</v>
      </c>
      <c r="K383" s="114" t="s">
        <v>9</v>
      </c>
      <c r="L383" s="108" t="s">
        <v>8</v>
      </c>
      <c r="M383" s="108" t="s">
        <v>8</v>
      </c>
      <c r="N383" s="108" t="s">
        <v>8</v>
      </c>
      <c r="O383" s="108" t="s">
        <v>8</v>
      </c>
      <c r="P383" s="225" t="s">
        <v>76</v>
      </c>
      <c r="Q383" s="244" t="s">
        <v>34</v>
      </c>
      <c r="R383" s="259" t="s">
        <v>299</v>
      </c>
      <c r="S383" s="265" t="s">
        <v>300</v>
      </c>
      <c r="T383" s="217">
        <v>0</v>
      </c>
      <c r="U383" s="149" t="s">
        <v>58</v>
      </c>
      <c r="V383" s="149" t="s">
        <v>256</v>
      </c>
      <c r="W383" s="150" t="str">
        <f t="shared" si="210"/>
        <v>&lt; 30 mn</v>
      </c>
      <c r="X383" s="151" t="s">
        <v>31</v>
      </c>
      <c r="Y383" s="229" t="s">
        <v>108</v>
      </c>
      <c r="Z383" s="152">
        <f t="shared" si="215"/>
        <v>0</v>
      </c>
      <c r="AA383" s="152">
        <f t="shared" si="216"/>
        <v>0</v>
      </c>
      <c r="AB383" s="152">
        <f t="shared" si="217"/>
        <v>0</v>
      </c>
      <c r="AC383" s="152">
        <f t="shared" si="218"/>
        <v>0</v>
      </c>
      <c r="AD383" s="152">
        <f t="shared" si="219"/>
        <v>0</v>
      </c>
      <c r="AE383" s="152">
        <f t="shared" si="220"/>
        <v>0</v>
      </c>
      <c r="AF383" s="152">
        <f t="shared" si="221"/>
        <v>0</v>
      </c>
      <c r="AG383" s="152">
        <f t="shared" si="222"/>
        <v>0</v>
      </c>
      <c r="AH383" s="152">
        <f t="shared" si="223"/>
        <v>0</v>
      </c>
      <c r="AI383" s="152">
        <f t="shared" si="224"/>
        <v>0</v>
      </c>
      <c r="AJ383" s="152">
        <f t="shared" si="225"/>
        <v>0</v>
      </c>
      <c r="AK383" s="152">
        <f t="shared" si="226"/>
        <v>0</v>
      </c>
      <c r="AL383" s="263">
        <f t="shared" si="208"/>
        <v>0</v>
      </c>
      <c r="AM383" s="263">
        <f t="shared" ref="AM383:AM414" si="240">IF(R383&lt;50,1,0)</f>
        <v>0</v>
      </c>
      <c r="AN383" s="263">
        <f t="shared" si="209"/>
        <v>0</v>
      </c>
      <c r="AO383" s="251">
        <f t="shared" ref="AO383:AO414" si="241">SUM(Z383,AC383,AF383,AI383,AL383:AN383)</f>
        <v>0</v>
      </c>
      <c r="AP383" s="153">
        <f t="shared" si="228"/>
        <v>0</v>
      </c>
      <c r="AQ383" s="153" t="str">
        <f t="shared" si="229"/>
        <v>0</v>
      </c>
      <c r="AR383" s="153" t="str">
        <f t="shared" si="236"/>
        <v>0</v>
      </c>
      <c r="AS383" s="153" t="str">
        <f t="shared" si="237"/>
        <v>0</v>
      </c>
      <c r="AT383" s="247">
        <f t="shared" si="230"/>
        <v>1</v>
      </c>
      <c r="AU383" s="247" t="str">
        <f t="shared" si="231"/>
        <v>Faible</v>
      </c>
      <c r="AV383" s="346" t="str">
        <f t="shared" si="232"/>
        <v>NON</v>
      </c>
      <c r="AW383" s="234" t="str">
        <f>IF(CB383&lt;100,"RISQUE MINIME","RISQUE NON FAIBLE")</f>
        <v>RISQUE MINIME</v>
      </c>
      <c r="AX383" s="231" t="str">
        <f>IF(AO383=0,"NON","OUI")</f>
        <v>NON</v>
      </c>
      <c r="AY383" s="351"/>
      <c r="AZ383" s="352" t="s">
        <v>310</v>
      </c>
      <c r="BA383" s="237" t="str">
        <f>IF(AP383=0,"NON","OUI")</f>
        <v>NON</v>
      </c>
      <c r="BB383" s="351"/>
      <c r="BC383" s="351"/>
      <c r="BD383" s="352" t="s">
        <v>310</v>
      </c>
      <c r="BE383" s="237" t="str">
        <f t="shared" si="239"/>
        <v>NON</v>
      </c>
      <c r="BF383" s="351"/>
      <c r="BG383" s="354" t="s">
        <v>310</v>
      </c>
      <c r="BH383" s="154">
        <f>IF(ISNA(VLOOKUP(L383,CMRCLP,4,FALSE)),0,VLOOKUP(L383,CMRCLP,4))</f>
        <v>0</v>
      </c>
      <c r="BI383" s="154">
        <f>IF(ISNA(VLOOKUP(M383,CMRCLP,4,FALSE)),0,VLOOKUP(M383,CMRCLP,4))</f>
        <v>0</v>
      </c>
      <c r="BJ383" s="154">
        <f>IF(ISNA(VLOOKUP(N383,CMRCLP,4,FALSE)),0,VLOOKUP(N383,CMRCLP,4))</f>
        <v>0</v>
      </c>
      <c r="BK383" s="154">
        <f>IF(ISNA(VLOOKUP(O383,CMRCLP,4,FALSE)),0,VLOOKUP(O383,CMRCLP,4))</f>
        <v>0</v>
      </c>
      <c r="BL383" s="154">
        <f>IF(ISNA(VLOOKUP(L383,DANGERCLP,2,FALSE)),1,VLOOKUP(L383,DANGERCLP,2,FALSE))</f>
        <v>1</v>
      </c>
      <c r="BM383" s="154">
        <f>IF(ISNA(VLOOKUP(M383,DANGERCLP,2,FALSE)),1,VLOOKUP(M383,DANGERCLP,2,FALSE))</f>
        <v>1</v>
      </c>
      <c r="BN383" s="154">
        <f>IF(ISNA(VLOOKUP(N383,DANGERCLP,2,FALSE)),1,VLOOKUP(N383,DANGERCLP,2,FALSE))</f>
        <v>1</v>
      </c>
      <c r="BO383" s="154">
        <f>IF(ISNA(VLOOKUP(O383,DANGERCLP,2,FALSE)),1,VLOOKUP(O383,DANGERCLP,2,FALSE))</f>
        <v>1</v>
      </c>
      <c r="BP383" s="154">
        <f>IF(ISNA(VLOOKUP(P383,VLEPON,2)),1,VLOOKUP(P383,VLEPON,2))</f>
        <v>1</v>
      </c>
      <c r="BQ383" s="155">
        <f>T383/MAXA($T$8:$T$463)</f>
        <v>0</v>
      </c>
      <c r="BR383" s="156">
        <f t="shared" si="211"/>
        <v>11</v>
      </c>
      <c r="BS383" s="156">
        <f t="shared" si="212"/>
        <v>11</v>
      </c>
      <c r="BT383" s="157">
        <f t="shared" si="213"/>
        <v>1</v>
      </c>
      <c r="BU383" s="255">
        <f t="shared" si="227"/>
        <v>1</v>
      </c>
      <c r="BV383" s="252">
        <f>IF(ISNA(VLOOKUP((CONCATENATE(U383,V383)),Fréquencess,3,FALSE)),0,VLOOKUP((CONCATENATE(U383,V383)),Fréquencess,3,FALSE))</f>
        <v>1</v>
      </c>
      <c r="BW383" s="247">
        <f t="shared" si="214"/>
        <v>1</v>
      </c>
      <c r="BX383" s="247">
        <f t="shared" si="233"/>
        <v>1</v>
      </c>
      <c r="BY383" s="247">
        <f>IF(ISNA(VLOOKUP(Q383,score_volatilité,2,FALSE)),0,VLOOKUP(Q383,score_volatilité,2,FALSE))</f>
        <v>1</v>
      </c>
      <c r="BZ383" s="247">
        <f>IF(ISNA(VLOOKUP(X383,score_procédé,2,FALSE)),0,VLOOKUP(X383,score_procédé,2,FALSE))</f>
        <v>0.5</v>
      </c>
      <c r="CA383" s="247">
        <f>IF(ISNA(VLOOKUP(Y383,score_protection,2,FALSE)),0,VLOOKUP(Y383,score_protection,2,FALSE))</f>
        <v>1</v>
      </c>
      <c r="CB383" s="252">
        <f t="shared" si="234"/>
        <v>0.5</v>
      </c>
      <c r="CC383" s="154">
        <f>IF(ISNA(VLOOKUP(L383,DANGERARRETE,10,FALSE)),0,VLOOKUP(L383,DANGERARRETE,10,FALSE))</f>
        <v>0</v>
      </c>
      <c r="CD383" s="154">
        <f>IF(ISNA(VLOOKUP(M383,DANGERARRETE,10,FALSE)),0,VLOOKUP(M383,DANGERARRETE,10,FALSE))</f>
        <v>0</v>
      </c>
      <c r="CE383" s="154">
        <f>IF(ISNA(VLOOKUP(N383,DANGERARRETE,10,FALSE)),0,VLOOKUP(N383,DANGERARRETE,10,FALSE))</f>
        <v>0</v>
      </c>
      <c r="CF383" s="154">
        <f>IF(ISNA(VLOOKUP(O383,DANGERARRETE,10,FALSE)),0,VLOOKUP(O383,DANGERARRETE,10,FALSE))</f>
        <v>0</v>
      </c>
      <c r="CG383" s="154">
        <f t="shared" si="235"/>
        <v>0</v>
      </c>
      <c r="CH383" s="296" t="str">
        <f t="shared" si="238"/>
        <v>NON</v>
      </c>
    </row>
    <row r="384" spans="1:86" s="108" customFormat="1" ht="26.5" customHeight="1" x14ac:dyDescent="0.25">
      <c r="A384" s="77">
        <v>116</v>
      </c>
      <c r="B384" s="105"/>
      <c r="C384" s="105"/>
      <c r="D384" s="106"/>
      <c r="E384" s="106"/>
      <c r="F384" s="107"/>
      <c r="G384" s="114" t="s">
        <v>76</v>
      </c>
      <c r="H384" s="114" t="s">
        <v>76</v>
      </c>
      <c r="I384" s="114" t="s">
        <v>76</v>
      </c>
      <c r="J384" s="114" t="s">
        <v>76</v>
      </c>
      <c r="K384" s="114" t="s">
        <v>9</v>
      </c>
      <c r="L384" s="108" t="s">
        <v>8</v>
      </c>
      <c r="M384" s="108" t="s">
        <v>8</v>
      </c>
      <c r="N384" s="108" t="s">
        <v>8</v>
      </c>
      <c r="O384" s="108" t="s">
        <v>8</v>
      </c>
      <c r="P384" s="225" t="s">
        <v>76</v>
      </c>
      <c r="Q384" s="244" t="s">
        <v>34</v>
      </c>
      <c r="R384" s="259" t="s">
        <v>299</v>
      </c>
      <c r="S384" s="265" t="s">
        <v>300</v>
      </c>
      <c r="T384" s="217">
        <v>0</v>
      </c>
      <c r="U384" s="149" t="s">
        <v>58</v>
      </c>
      <c r="V384" s="149" t="s">
        <v>256</v>
      </c>
      <c r="W384" s="150" t="str">
        <f t="shared" si="210"/>
        <v>&lt; 30 mn</v>
      </c>
      <c r="X384" s="151" t="s">
        <v>31</v>
      </c>
      <c r="Y384" s="229" t="s">
        <v>108</v>
      </c>
      <c r="Z384" s="152">
        <f t="shared" si="215"/>
        <v>0</v>
      </c>
      <c r="AA384" s="152">
        <f t="shared" si="216"/>
        <v>0</v>
      </c>
      <c r="AB384" s="152">
        <f t="shared" si="217"/>
        <v>0</v>
      </c>
      <c r="AC384" s="152">
        <f t="shared" si="218"/>
        <v>0</v>
      </c>
      <c r="AD384" s="152">
        <f t="shared" si="219"/>
        <v>0</v>
      </c>
      <c r="AE384" s="152">
        <f t="shared" si="220"/>
        <v>0</v>
      </c>
      <c r="AF384" s="152">
        <f t="shared" si="221"/>
        <v>0</v>
      </c>
      <c r="AG384" s="152">
        <f t="shared" si="222"/>
        <v>0</v>
      </c>
      <c r="AH384" s="152">
        <f t="shared" si="223"/>
        <v>0</v>
      </c>
      <c r="AI384" s="152">
        <f t="shared" si="224"/>
        <v>0</v>
      </c>
      <c r="AJ384" s="152">
        <f t="shared" si="225"/>
        <v>0</v>
      </c>
      <c r="AK384" s="152">
        <f t="shared" si="226"/>
        <v>0</v>
      </c>
      <c r="AL384" s="263">
        <f t="shared" si="208"/>
        <v>0</v>
      </c>
      <c r="AM384" s="263">
        <f t="shared" si="240"/>
        <v>0</v>
      </c>
      <c r="AN384" s="263">
        <f t="shared" si="209"/>
        <v>0</v>
      </c>
      <c r="AO384" s="251">
        <f t="shared" si="241"/>
        <v>0</v>
      </c>
      <c r="AP384" s="153">
        <f t="shared" si="228"/>
        <v>0</v>
      </c>
      <c r="AQ384" s="153" t="str">
        <f t="shared" si="229"/>
        <v>0</v>
      </c>
      <c r="AR384" s="153" t="str">
        <f t="shared" si="236"/>
        <v>0</v>
      </c>
      <c r="AS384" s="153" t="str">
        <f t="shared" si="237"/>
        <v>0</v>
      </c>
      <c r="AT384" s="247">
        <f t="shared" si="230"/>
        <v>1</v>
      </c>
      <c r="AU384" s="247" t="str">
        <f t="shared" si="231"/>
        <v>Faible</v>
      </c>
      <c r="AV384" s="346" t="str">
        <f t="shared" si="232"/>
        <v>NON</v>
      </c>
      <c r="AW384" s="234" t="str">
        <f>IF(CB384&lt;100,"RISQUE MINIME","RISQUE NON FAIBLE")</f>
        <v>RISQUE MINIME</v>
      </c>
      <c r="AX384" s="231" t="str">
        <f>IF(AO384=0,"NON","OUI")</f>
        <v>NON</v>
      </c>
      <c r="AY384" s="351"/>
      <c r="AZ384" s="352" t="s">
        <v>310</v>
      </c>
      <c r="BA384" s="237" t="str">
        <f>IF(AP384=0,"NON","OUI")</f>
        <v>NON</v>
      </c>
      <c r="BB384" s="351"/>
      <c r="BC384" s="351"/>
      <c r="BD384" s="352" t="s">
        <v>310</v>
      </c>
      <c r="BE384" s="237" t="str">
        <f t="shared" si="239"/>
        <v>NON</v>
      </c>
      <c r="BF384" s="351"/>
      <c r="BG384" s="354" t="s">
        <v>310</v>
      </c>
      <c r="BH384" s="154">
        <f>IF(ISNA(VLOOKUP(L384,CMRCLP,4,FALSE)),0,VLOOKUP(L384,CMRCLP,4))</f>
        <v>0</v>
      </c>
      <c r="BI384" s="154">
        <f>IF(ISNA(VLOOKUP(M384,CMRCLP,4,FALSE)),0,VLOOKUP(M384,CMRCLP,4))</f>
        <v>0</v>
      </c>
      <c r="BJ384" s="154">
        <f>IF(ISNA(VLOOKUP(N384,CMRCLP,4,FALSE)),0,VLOOKUP(N384,CMRCLP,4))</f>
        <v>0</v>
      </c>
      <c r="BK384" s="154">
        <f>IF(ISNA(VLOOKUP(O384,CMRCLP,4,FALSE)),0,VLOOKUP(O384,CMRCLP,4))</f>
        <v>0</v>
      </c>
      <c r="BL384" s="154">
        <f>IF(ISNA(VLOOKUP(L384,DANGERCLP,2,FALSE)),1,VLOOKUP(L384,DANGERCLP,2,FALSE))</f>
        <v>1</v>
      </c>
      <c r="BM384" s="154">
        <f>IF(ISNA(VLOOKUP(M384,DANGERCLP,2,FALSE)),1,VLOOKUP(M384,DANGERCLP,2,FALSE))</f>
        <v>1</v>
      </c>
      <c r="BN384" s="154">
        <f>IF(ISNA(VLOOKUP(N384,DANGERCLP,2,FALSE)),1,VLOOKUP(N384,DANGERCLP,2,FALSE))</f>
        <v>1</v>
      </c>
      <c r="BO384" s="154">
        <f>IF(ISNA(VLOOKUP(O384,DANGERCLP,2,FALSE)),1,VLOOKUP(O384,DANGERCLP,2,FALSE))</f>
        <v>1</v>
      </c>
      <c r="BP384" s="154">
        <f>IF(ISNA(VLOOKUP(P384,VLEPON,2)),1,VLOOKUP(P384,VLEPON,2))</f>
        <v>1</v>
      </c>
      <c r="BQ384" s="155">
        <f>T384/MAXA($T$8:$T$463)</f>
        <v>0</v>
      </c>
      <c r="BR384" s="156">
        <f t="shared" si="211"/>
        <v>11</v>
      </c>
      <c r="BS384" s="156">
        <f t="shared" si="212"/>
        <v>11</v>
      </c>
      <c r="BT384" s="157">
        <f t="shared" si="213"/>
        <v>1</v>
      </c>
      <c r="BU384" s="255">
        <f t="shared" si="227"/>
        <v>1</v>
      </c>
      <c r="BV384" s="252">
        <f>IF(ISNA(VLOOKUP((CONCATENATE(U384,V384)),Fréquencess,3,FALSE)),0,VLOOKUP((CONCATENATE(U384,V384)),Fréquencess,3,FALSE))</f>
        <v>1</v>
      </c>
      <c r="BW384" s="247">
        <f t="shared" si="214"/>
        <v>1</v>
      </c>
      <c r="BX384" s="247">
        <f t="shared" si="233"/>
        <v>1</v>
      </c>
      <c r="BY384" s="247">
        <f>IF(ISNA(VLOOKUP(Q384,score_volatilité,2,FALSE)),0,VLOOKUP(Q384,score_volatilité,2,FALSE))</f>
        <v>1</v>
      </c>
      <c r="BZ384" s="247">
        <f>IF(ISNA(VLOOKUP(X384,score_procédé,2,FALSE)),0,VLOOKUP(X384,score_procédé,2,FALSE))</f>
        <v>0.5</v>
      </c>
      <c r="CA384" s="247">
        <f>IF(ISNA(VLOOKUP(Y384,score_protection,2,FALSE)),0,VLOOKUP(Y384,score_protection,2,FALSE))</f>
        <v>1</v>
      </c>
      <c r="CB384" s="252">
        <f t="shared" si="234"/>
        <v>0.5</v>
      </c>
      <c r="CC384" s="154">
        <f>IF(ISNA(VLOOKUP(L384,DANGERARRETE,10,FALSE)),0,VLOOKUP(L384,DANGERARRETE,10,FALSE))</f>
        <v>0</v>
      </c>
      <c r="CD384" s="154">
        <f>IF(ISNA(VLOOKUP(M384,DANGERARRETE,10,FALSE)),0,VLOOKUP(M384,DANGERARRETE,10,FALSE))</f>
        <v>0</v>
      </c>
      <c r="CE384" s="154">
        <f>IF(ISNA(VLOOKUP(N384,DANGERARRETE,10,FALSE)),0,VLOOKUP(N384,DANGERARRETE,10,FALSE))</f>
        <v>0</v>
      </c>
      <c r="CF384" s="154">
        <f>IF(ISNA(VLOOKUP(O384,DANGERARRETE,10,FALSE)),0,VLOOKUP(O384,DANGERARRETE,10,FALSE))</f>
        <v>0</v>
      </c>
      <c r="CG384" s="154">
        <f t="shared" si="235"/>
        <v>0</v>
      </c>
      <c r="CH384" s="296" t="str">
        <f t="shared" si="238"/>
        <v>NON</v>
      </c>
    </row>
    <row r="385" spans="1:86" s="108" customFormat="1" ht="26.5" customHeight="1" x14ac:dyDescent="0.25">
      <c r="A385" s="77">
        <v>116</v>
      </c>
      <c r="B385" s="105"/>
      <c r="C385" s="105"/>
      <c r="D385" s="106"/>
      <c r="E385" s="106"/>
      <c r="F385" s="107"/>
      <c r="G385" s="114" t="s">
        <v>76</v>
      </c>
      <c r="H385" s="114" t="s">
        <v>76</v>
      </c>
      <c r="I385" s="114" t="s">
        <v>76</v>
      </c>
      <c r="J385" s="114" t="s">
        <v>76</v>
      </c>
      <c r="K385" s="114" t="s">
        <v>9</v>
      </c>
      <c r="L385" s="108" t="s">
        <v>8</v>
      </c>
      <c r="M385" s="108" t="s">
        <v>8</v>
      </c>
      <c r="N385" s="108" t="s">
        <v>8</v>
      </c>
      <c r="O385" s="108" t="s">
        <v>8</v>
      </c>
      <c r="P385" s="225" t="s">
        <v>76</v>
      </c>
      <c r="Q385" s="244" t="s">
        <v>34</v>
      </c>
      <c r="R385" s="259" t="s">
        <v>299</v>
      </c>
      <c r="S385" s="265" t="s">
        <v>300</v>
      </c>
      <c r="T385" s="217">
        <v>0</v>
      </c>
      <c r="U385" s="149" t="s">
        <v>58</v>
      </c>
      <c r="V385" s="149" t="s">
        <v>256</v>
      </c>
      <c r="W385" s="150" t="str">
        <f t="shared" si="210"/>
        <v>&lt; 30 mn</v>
      </c>
      <c r="X385" s="151" t="s">
        <v>31</v>
      </c>
      <c r="Y385" s="229" t="s">
        <v>108</v>
      </c>
      <c r="Z385" s="152">
        <f t="shared" si="215"/>
        <v>0</v>
      </c>
      <c r="AA385" s="152">
        <f t="shared" si="216"/>
        <v>0</v>
      </c>
      <c r="AB385" s="152">
        <f t="shared" si="217"/>
        <v>0</v>
      </c>
      <c r="AC385" s="152">
        <f t="shared" si="218"/>
        <v>0</v>
      </c>
      <c r="AD385" s="152">
        <f t="shared" si="219"/>
        <v>0</v>
      </c>
      <c r="AE385" s="152">
        <f t="shared" si="220"/>
        <v>0</v>
      </c>
      <c r="AF385" s="152">
        <f t="shared" si="221"/>
        <v>0</v>
      </c>
      <c r="AG385" s="152">
        <f t="shared" si="222"/>
        <v>0</v>
      </c>
      <c r="AH385" s="152">
        <f t="shared" si="223"/>
        <v>0</v>
      </c>
      <c r="AI385" s="152">
        <f t="shared" si="224"/>
        <v>0</v>
      </c>
      <c r="AJ385" s="152">
        <f t="shared" si="225"/>
        <v>0</v>
      </c>
      <c r="AK385" s="152">
        <f t="shared" si="226"/>
        <v>0</v>
      </c>
      <c r="AL385" s="263">
        <f t="shared" si="208"/>
        <v>0</v>
      </c>
      <c r="AM385" s="263">
        <f t="shared" si="240"/>
        <v>0</v>
      </c>
      <c r="AN385" s="263">
        <f t="shared" si="209"/>
        <v>0</v>
      </c>
      <c r="AO385" s="251">
        <f t="shared" si="241"/>
        <v>0</v>
      </c>
      <c r="AP385" s="153">
        <f t="shared" si="228"/>
        <v>0</v>
      </c>
      <c r="AQ385" s="153" t="str">
        <f t="shared" si="229"/>
        <v>0</v>
      </c>
      <c r="AR385" s="153" t="str">
        <f t="shared" si="236"/>
        <v>0</v>
      </c>
      <c r="AS385" s="153" t="str">
        <f t="shared" si="237"/>
        <v>0</v>
      </c>
      <c r="AT385" s="247">
        <f t="shared" si="230"/>
        <v>1</v>
      </c>
      <c r="AU385" s="247" t="str">
        <f t="shared" si="231"/>
        <v>Faible</v>
      </c>
      <c r="AV385" s="346" t="str">
        <f t="shared" si="232"/>
        <v>NON</v>
      </c>
      <c r="AW385" s="234" t="str">
        <f>IF(CB385&lt;100,"RISQUE MINIME","RISQUE NON FAIBLE")</f>
        <v>RISQUE MINIME</v>
      </c>
      <c r="AX385" s="231" t="str">
        <f>IF(AO385=0,"NON","OUI")</f>
        <v>NON</v>
      </c>
      <c r="AY385" s="351"/>
      <c r="AZ385" s="352" t="s">
        <v>310</v>
      </c>
      <c r="BA385" s="237" t="str">
        <f>IF(AP385=0,"NON","OUI")</f>
        <v>NON</v>
      </c>
      <c r="BB385" s="351"/>
      <c r="BC385" s="351"/>
      <c r="BD385" s="352" t="s">
        <v>310</v>
      </c>
      <c r="BE385" s="237" t="str">
        <f t="shared" si="239"/>
        <v>NON</v>
      </c>
      <c r="BF385" s="351"/>
      <c r="BG385" s="354" t="s">
        <v>310</v>
      </c>
      <c r="BH385" s="154">
        <f>IF(ISNA(VLOOKUP(L385,CMRCLP,4,FALSE)),0,VLOOKUP(L385,CMRCLP,4))</f>
        <v>0</v>
      </c>
      <c r="BI385" s="154">
        <f>IF(ISNA(VLOOKUP(M385,CMRCLP,4,FALSE)),0,VLOOKUP(M385,CMRCLP,4))</f>
        <v>0</v>
      </c>
      <c r="BJ385" s="154">
        <f>IF(ISNA(VLOOKUP(N385,CMRCLP,4,FALSE)),0,VLOOKUP(N385,CMRCLP,4))</f>
        <v>0</v>
      </c>
      <c r="BK385" s="154">
        <f>IF(ISNA(VLOOKUP(O385,CMRCLP,4,FALSE)),0,VLOOKUP(O385,CMRCLP,4))</f>
        <v>0</v>
      </c>
      <c r="BL385" s="154">
        <f>IF(ISNA(VLOOKUP(L385,DANGERCLP,2,FALSE)),1,VLOOKUP(L385,DANGERCLP,2,FALSE))</f>
        <v>1</v>
      </c>
      <c r="BM385" s="154">
        <f>IF(ISNA(VLOOKUP(M385,DANGERCLP,2,FALSE)),1,VLOOKUP(M385,DANGERCLP,2,FALSE))</f>
        <v>1</v>
      </c>
      <c r="BN385" s="154">
        <f>IF(ISNA(VLOOKUP(N385,DANGERCLP,2,FALSE)),1,VLOOKUP(N385,DANGERCLP,2,FALSE))</f>
        <v>1</v>
      </c>
      <c r="BO385" s="154">
        <f>IF(ISNA(VLOOKUP(O385,DANGERCLP,2,FALSE)),1,VLOOKUP(O385,DANGERCLP,2,FALSE))</f>
        <v>1</v>
      </c>
      <c r="BP385" s="154">
        <f>IF(ISNA(VLOOKUP(P385,VLEPON,2)),1,VLOOKUP(P385,VLEPON,2))</f>
        <v>1</v>
      </c>
      <c r="BQ385" s="155">
        <f>T385/MAXA($T$8:$T$463)</f>
        <v>0</v>
      </c>
      <c r="BR385" s="156">
        <f t="shared" si="211"/>
        <v>11</v>
      </c>
      <c r="BS385" s="156">
        <f t="shared" si="212"/>
        <v>11</v>
      </c>
      <c r="BT385" s="157">
        <f t="shared" si="213"/>
        <v>1</v>
      </c>
      <c r="BU385" s="255">
        <f t="shared" si="227"/>
        <v>1</v>
      </c>
      <c r="BV385" s="252">
        <f>IF(ISNA(VLOOKUP((CONCATENATE(U385,V385)),Fréquencess,3,FALSE)),0,VLOOKUP((CONCATENATE(U385,V385)),Fréquencess,3,FALSE))</f>
        <v>1</v>
      </c>
      <c r="BW385" s="247">
        <f t="shared" si="214"/>
        <v>1</v>
      </c>
      <c r="BX385" s="247">
        <f t="shared" si="233"/>
        <v>1</v>
      </c>
      <c r="BY385" s="247">
        <f>IF(ISNA(VLOOKUP(Q385,score_volatilité,2,FALSE)),0,VLOOKUP(Q385,score_volatilité,2,FALSE))</f>
        <v>1</v>
      </c>
      <c r="BZ385" s="247">
        <f>IF(ISNA(VLOOKUP(X385,score_procédé,2,FALSE)),0,VLOOKUP(X385,score_procédé,2,FALSE))</f>
        <v>0.5</v>
      </c>
      <c r="CA385" s="247">
        <f>IF(ISNA(VLOOKUP(Y385,score_protection,2,FALSE)),0,VLOOKUP(Y385,score_protection,2,FALSE))</f>
        <v>1</v>
      </c>
      <c r="CB385" s="252">
        <f t="shared" si="234"/>
        <v>0.5</v>
      </c>
      <c r="CC385" s="154">
        <f>IF(ISNA(VLOOKUP(L385,DANGERARRETE,10,FALSE)),0,VLOOKUP(L385,DANGERARRETE,10,FALSE))</f>
        <v>0</v>
      </c>
      <c r="CD385" s="154">
        <f>IF(ISNA(VLOOKUP(M385,DANGERARRETE,10,FALSE)),0,VLOOKUP(M385,DANGERARRETE,10,FALSE))</f>
        <v>0</v>
      </c>
      <c r="CE385" s="154">
        <f>IF(ISNA(VLOOKUP(N385,DANGERARRETE,10,FALSE)),0,VLOOKUP(N385,DANGERARRETE,10,FALSE))</f>
        <v>0</v>
      </c>
      <c r="CF385" s="154">
        <f>IF(ISNA(VLOOKUP(O385,DANGERARRETE,10,FALSE)),0,VLOOKUP(O385,DANGERARRETE,10,FALSE))</f>
        <v>0</v>
      </c>
      <c r="CG385" s="154">
        <f t="shared" si="235"/>
        <v>0</v>
      </c>
      <c r="CH385" s="296" t="str">
        <f t="shared" si="238"/>
        <v>NON</v>
      </c>
    </row>
    <row r="386" spans="1:86" s="108" customFormat="1" ht="26.5" customHeight="1" x14ac:dyDescent="0.25">
      <c r="A386" s="77">
        <v>116</v>
      </c>
      <c r="B386" s="105"/>
      <c r="C386" s="105"/>
      <c r="D386" s="106"/>
      <c r="E386" s="106"/>
      <c r="F386" s="107"/>
      <c r="G386" s="114" t="s">
        <v>76</v>
      </c>
      <c r="H386" s="114" t="s">
        <v>76</v>
      </c>
      <c r="I386" s="114" t="s">
        <v>76</v>
      </c>
      <c r="J386" s="114" t="s">
        <v>76</v>
      </c>
      <c r="K386" s="114" t="s">
        <v>9</v>
      </c>
      <c r="L386" s="108" t="s">
        <v>8</v>
      </c>
      <c r="M386" s="108" t="s">
        <v>8</v>
      </c>
      <c r="N386" s="108" t="s">
        <v>8</v>
      </c>
      <c r="O386" s="108" t="s">
        <v>8</v>
      </c>
      <c r="P386" s="225" t="s">
        <v>76</v>
      </c>
      <c r="Q386" s="244" t="s">
        <v>34</v>
      </c>
      <c r="R386" s="259" t="s">
        <v>299</v>
      </c>
      <c r="S386" s="265" t="s">
        <v>300</v>
      </c>
      <c r="T386" s="217">
        <v>0</v>
      </c>
      <c r="U386" s="149" t="s">
        <v>58</v>
      </c>
      <c r="V386" s="149" t="s">
        <v>256</v>
      </c>
      <c r="W386" s="150" t="str">
        <f t="shared" si="210"/>
        <v>&lt; 30 mn</v>
      </c>
      <c r="X386" s="151" t="s">
        <v>31</v>
      </c>
      <c r="Y386" s="229" t="s">
        <v>108</v>
      </c>
      <c r="Z386" s="152">
        <f t="shared" si="215"/>
        <v>0</v>
      </c>
      <c r="AA386" s="152">
        <f t="shared" si="216"/>
        <v>0</v>
      </c>
      <c r="AB386" s="152">
        <f t="shared" si="217"/>
        <v>0</v>
      </c>
      <c r="AC386" s="152">
        <f t="shared" si="218"/>
        <v>0</v>
      </c>
      <c r="AD386" s="152">
        <f t="shared" si="219"/>
        <v>0</v>
      </c>
      <c r="AE386" s="152">
        <f t="shared" si="220"/>
        <v>0</v>
      </c>
      <c r="AF386" s="152">
        <f t="shared" si="221"/>
        <v>0</v>
      </c>
      <c r="AG386" s="152">
        <f t="shared" si="222"/>
        <v>0</v>
      </c>
      <c r="AH386" s="152">
        <f t="shared" si="223"/>
        <v>0</v>
      </c>
      <c r="AI386" s="152">
        <f t="shared" si="224"/>
        <v>0</v>
      </c>
      <c r="AJ386" s="152">
        <f t="shared" si="225"/>
        <v>0</v>
      </c>
      <c r="AK386" s="152">
        <f t="shared" si="226"/>
        <v>0</v>
      </c>
      <c r="AL386" s="263">
        <f t="shared" si="208"/>
        <v>0</v>
      </c>
      <c r="AM386" s="263">
        <f t="shared" si="240"/>
        <v>0</v>
      </c>
      <c r="AN386" s="263">
        <f t="shared" si="209"/>
        <v>0</v>
      </c>
      <c r="AO386" s="251">
        <f t="shared" si="241"/>
        <v>0</v>
      </c>
      <c r="AP386" s="153">
        <f t="shared" si="228"/>
        <v>0</v>
      </c>
      <c r="AQ386" s="153" t="str">
        <f t="shared" si="229"/>
        <v>0</v>
      </c>
      <c r="AR386" s="153" t="str">
        <f t="shared" si="236"/>
        <v>0</v>
      </c>
      <c r="AS386" s="153" t="str">
        <f t="shared" si="237"/>
        <v>0</v>
      </c>
      <c r="AT386" s="247">
        <f t="shared" si="230"/>
        <v>1</v>
      </c>
      <c r="AU386" s="247" t="str">
        <f t="shared" si="231"/>
        <v>Faible</v>
      </c>
      <c r="AV386" s="346" t="str">
        <f t="shared" si="232"/>
        <v>NON</v>
      </c>
      <c r="AW386" s="234" t="str">
        <f>IF(CB386&lt;100,"RISQUE MINIME","RISQUE NON FAIBLE")</f>
        <v>RISQUE MINIME</v>
      </c>
      <c r="AX386" s="231" t="str">
        <f>IF(AO386=0,"NON","OUI")</f>
        <v>NON</v>
      </c>
      <c r="AY386" s="351"/>
      <c r="AZ386" s="352" t="s">
        <v>310</v>
      </c>
      <c r="BA386" s="237" t="str">
        <f>IF(AP386=0,"NON","OUI")</f>
        <v>NON</v>
      </c>
      <c r="BB386" s="351"/>
      <c r="BC386" s="351"/>
      <c r="BD386" s="352" t="s">
        <v>310</v>
      </c>
      <c r="BE386" s="237" t="str">
        <f t="shared" si="239"/>
        <v>NON</v>
      </c>
      <c r="BF386" s="351"/>
      <c r="BG386" s="354" t="s">
        <v>310</v>
      </c>
      <c r="BH386" s="154">
        <f>IF(ISNA(VLOOKUP(L386,CMRCLP,4,FALSE)),0,VLOOKUP(L386,CMRCLP,4))</f>
        <v>0</v>
      </c>
      <c r="BI386" s="154">
        <f>IF(ISNA(VLOOKUP(M386,CMRCLP,4,FALSE)),0,VLOOKUP(M386,CMRCLP,4))</f>
        <v>0</v>
      </c>
      <c r="BJ386" s="154">
        <f>IF(ISNA(VLOOKUP(N386,CMRCLP,4,FALSE)),0,VLOOKUP(N386,CMRCLP,4))</f>
        <v>0</v>
      </c>
      <c r="BK386" s="154">
        <f>IF(ISNA(VLOOKUP(O386,CMRCLP,4,FALSE)),0,VLOOKUP(O386,CMRCLP,4))</f>
        <v>0</v>
      </c>
      <c r="BL386" s="154">
        <f>IF(ISNA(VLOOKUP(L386,DANGERCLP,2,FALSE)),1,VLOOKUP(L386,DANGERCLP,2,FALSE))</f>
        <v>1</v>
      </c>
      <c r="BM386" s="154">
        <f>IF(ISNA(VLOOKUP(M386,DANGERCLP,2,FALSE)),1,VLOOKUP(M386,DANGERCLP,2,FALSE))</f>
        <v>1</v>
      </c>
      <c r="BN386" s="154">
        <f>IF(ISNA(VLOOKUP(N386,DANGERCLP,2,FALSE)),1,VLOOKUP(N386,DANGERCLP,2,FALSE))</f>
        <v>1</v>
      </c>
      <c r="BO386" s="154">
        <f>IF(ISNA(VLOOKUP(O386,DANGERCLP,2,FALSE)),1,VLOOKUP(O386,DANGERCLP,2,FALSE))</f>
        <v>1</v>
      </c>
      <c r="BP386" s="154">
        <f>IF(ISNA(VLOOKUP(P386,VLEPON,2)),1,VLOOKUP(P386,VLEPON,2))</f>
        <v>1</v>
      </c>
      <c r="BQ386" s="155">
        <f>T386/MAXA($T$8:$T$463)</f>
        <v>0</v>
      </c>
      <c r="BR386" s="156">
        <f t="shared" si="211"/>
        <v>11</v>
      </c>
      <c r="BS386" s="156">
        <f t="shared" si="212"/>
        <v>11</v>
      </c>
      <c r="BT386" s="157">
        <f t="shared" si="213"/>
        <v>1</v>
      </c>
      <c r="BU386" s="255">
        <f t="shared" si="227"/>
        <v>1</v>
      </c>
      <c r="BV386" s="252">
        <f>IF(ISNA(VLOOKUP((CONCATENATE(U386,V386)),Fréquencess,3,FALSE)),0,VLOOKUP((CONCATENATE(U386,V386)),Fréquencess,3,FALSE))</f>
        <v>1</v>
      </c>
      <c r="BW386" s="247">
        <f t="shared" si="214"/>
        <v>1</v>
      </c>
      <c r="BX386" s="247">
        <f t="shared" si="233"/>
        <v>1</v>
      </c>
      <c r="BY386" s="247">
        <f>IF(ISNA(VLOOKUP(Q386,score_volatilité,2,FALSE)),0,VLOOKUP(Q386,score_volatilité,2,FALSE))</f>
        <v>1</v>
      </c>
      <c r="BZ386" s="247">
        <f>IF(ISNA(VLOOKUP(X386,score_procédé,2,FALSE)),0,VLOOKUP(X386,score_procédé,2,FALSE))</f>
        <v>0.5</v>
      </c>
      <c r="CA386" s="247">
        <f>IF(ISNA(VLOOKUP(Y386,score_protection,2,FALSE)),0,VLOOKUP(Y386,score_protection,2,FALSE))</f>
        <v>1</v>
      </c>
      <c r="CB386" s="252">
        <f t="shared" si="234"/>
        <v>0.5</v>
      </c>
      <c r="CC386" s="154">
        <f>IF(ISNA(VLOOKUP(L386,DANGERARRETE,10,FALSE)),0,VLOOKUP(L386,DANGERARRETE,10,FALSE))</f>
        <v>0</v>
      </c>
      <c r="CD386" s="154">
        <f>IF(ISNA(VLOOKUP(M386,DANGERARRETE,10,FALSE)),0,VLOOKUP(M386,DANGERARRETE,10,FALSE))</f>
        <v>0</v>
      </c>
      <c r="CE386" s="154">
        <f>IF(ISNA(VLOOKUP(N386,DANGERARRETE,10,FALSE)),0,VLOOKUP(N386,DANGERARRETE,10,FALSE))</f>
        <v>0</v>
      </c>
      <c r="CF386" s="154">
        <f>IF(ISNA(VLOOKUP(O386,DANGERARRETE,10,FALSE)),0,VLOOKUP(O386,DANGERARRETE,10,FALSE))</f>
        <v>0</v>
      </c>
      <c r="CG386" s="154">
        <f t="shared" si="235"/>
        <v>0</v>
      </c>
      <c r="CH386" s="296" t="str">
        <f t="shared" si="238"/>
        <v>NON</v>
      </c>
    </row>
    <row r="387" spans="1:86" s="108" customFormat="1" ht="26.5" customHeight="1" x14ac:dyDescent="0.25">
      <c r="A387" s="77">
        <v>116</v>
      </c>
      <c r="B387" s="105"/>
      <c r="C387" s="105"/>
      <c r="D387" s="106"/>
      <c r="E387" s="106"/>
      <c r="F387" s="107"/>
      <c r="G387" s="114" t="s">
        <v>76</v>
      </c>
      <c r="H387" s="114" t="s">
        <v>76</v>
      </c>
      <c r="I387" s="114" t="s">
        <v>76</v>
      </c>
      <c r="J387" s="114" t="s">
        <v>76</v>
      </c>
      <c r="K387" s="114" t="s">
        <v>9</v>
      </c>
      <c r="L387" s="108" t="s">
        <v>8</v>
      </c>
      <c r="M387" s="108" t="s">
        <v>8</v>
      </c>
      <c r="N387" s="108" t="s">
        <v>8</v>
      </c>
      <c r="O387" s="108" t="s">
        <v>8</v>
      </c>
      <c r="P387" s="225" t="s">
        <v>76</v>
      </c>
      <c r="Q387" s="244" t="s">
        <v>34</v>
      </c>
      <c r="R387" s="259" t="s">
        <v>299</v>
      </c>
      <c r="S387" s="265" t="s">
        <v>300</v>
      </c>
      <c r="T387" s="217">
        <v>0</v>
      </c>
      <c r="U387" s="149" t="s">
        <v>58</v>
      </c>
      <c r="V387" s="149" t="s">
        <v>256</v>
      </c>
      <c r="W387" s="150" t="str">
        <f t="shared" si="210"/>
        <v>&lt; 30 mn</v>
      </c>
      <c r="X387" s="151" t="s">
        <v>31</v>
      </c>
      <c r="Y387" s="229" t="s">
        <v>108</v>
      </c>
      <c r="Z387" s="152">
        <f t="shared" si="215"/>
        <v>0</v>
      </c>
      <c r="AA387" s="152">
        <f t="shared" si="216"/>
        <v>0</v>
      </c>
      <c r="AB387" s="152">
        <f t="shared" si="217"/>
        <v>0</v>
      </c>
      <c r="AC387" s="152">
        <f t="shared" si="218"/>
        <v>0</v>
      </c>
      <c r="AD387" s="152">
        <f t="shared" si="219"/>
        <v>0</v>
      </c>
      <c r="AE387" s="152">
        <f t="shared" si="220"/>
        <v>0</v>
      </c>
      <c r="AF387" s="152">
        <f t="shared" si="221"/>
        <v>0</v>
      </c>
      <c r="AG387" s="152">
        <f t="shared" si="222"/>
        <v>0</v>
      </c>
      <c r="AH387" s="152">
        <f t="shared" si="223"/>
        <v>0</v>
      </c>
      <c r="AI387" s="152">
        <f t="shared" si="224"/>
        <v>0</v>
      </c>
      <c r="AJ387" s="152">
        <f t="shared" si="225"/>
        <v>0</v>
      </c>
      <c r="AK387" s="152">
        <f t="shared" si="226"/>
        <v>0</v>
      </c>
      <c r="AL387" s="263">
        <f t="shared" si="208"/>
        <v>0</v>
      </c>
      <c r="AM387" s="263">
        <f t="shared" si="240"/>
        <v>0</v>
      </c>
      <c r="AN387" s="263">
        <f t="shared" si="209"/>
        <v>0</v>
      </c>
      <c r="AO387" s="251">
        <f t="shared" si="241"/>
        <v>0</v>
      </c>
      <c r="AP387" s="153">
        <f t="shared" si="228"/>
        <v>0</v>
      </c>
      <c r="AQ387" s="153" t="str">
        <f t="shared" si="229"/>
        <v>0</v>
      </c>
      <c r="AR387" s="153" t="str">
        <f t="shared" si="236"/>
        <v>0</v>
      </c>
      <c r="AS387" s="153" t="str">
        <f t="shared" si="237"/>
        <v>0</v>
      </c>
      <c r="AT387" s="247">
        <f t="shared" si="230"/>
        <v>1</v>
      </c>
      <c r="AU387" s="247" t="str">
        <f t="shared" si="231"/>
        <v>Faible</v>
      </c>
      <c r="AV387" s="346" t="str">
        <f t="shared" si="232"/>
        <v>NON</v>
      </c>
      <c r="AW387" s="234" t="str">
        <f>IF(CB387&lt;100,"RISQUE MINIME","RISQUE NON FAIBLE")</f>
        <v>RISQUE MINIME</v>
      </c>
      <c r="AX387" s="231" t="str">
        <f>IF(AO387=0,"NON","OUI")</f>
        <v>NON</v>
      </c>
      <c r="AY387" s="351"/>
      <c r="AZ387" s="352" t="s">
        <v>310</v>
      </c>
      <c r="BA387" s="237" t="str">
        <f>IF(AP387=0,"NON","OUI")</f>
        <v>NON</v>
      </c>
      <c r="BB387" s="351"/>
      <c r="BC387" s="351"/>
      <c r="BD387" s="352" t="s">
        <v>310</v>
      </c>
      <c r="BE387" s="237" t="str">
        <f t="shared" si="239"/>
        <v>NON</v>
      </c>
      <c r="BF387" s="351"/>
      <c r="BG387" s="354" t="s">
        <v>310</v>
      </c>
      <c r="BH387" s="154">
        <f>IF(ISNA(VLOOKUP(L387,CMRCLP,4,FALSE)),0,VLOOKUP(L387,CMRCLP,4))</f>
        <v>0</v>
      </c>
      <c r="BI387" s="154">
        <f>IF(ISNA(VLOOKUP(M387,CMRCLP,4,FALSE)),0,VLOOKUP(M387,CMRCLP,4))</f>
        <v>0</v>
      </c>
      <c r="BJ387" s="154">
        <f>IF(ISNA(VLOOKUP(N387,CMRCLP,4,FALSE)),0,VLOOKUP(N387,CMRCLP,4))</f>
        <v>0</v>
      </c>
      <c r="BK387" s="154">
        <f>IF(ISNA(VLOOKUP(O387,CMRCLP,4,FALSE)),0,VLOOKUP(O387,CMRCLP,4))</f>
        <v>0</v>
      </c>
      <c r="BL387" s="154">
        <f>IF(ISNA(VLOOKUP(L387,DANGERCLP,2,FALSE)),1,VLOOKUP(L387,DANGERCLP,2,FALSE))</f>
        <v>1</v>
      </c>
      <c r="BM387" s="154">
        <f>IF(ISNA(VLOOKUP(M387,DANGERCLP,2,FALSE)),1,VLOOKUP(M387,DANGERCLP,2,FALSE))</f>
        <v>1</v>
      </c>
      <c r="BN387" s="154">
        <f>IF(ISNA(VLOOKUP(N387,DANGERCLP,2,FALSE)),1,VLOOKUP(N387,DANGERCLP,2,FALSE))</f>
        <v>1</v>
      </c>
      <c r="BO387" s="154">
        <f>IF(ISNA(VLOOKUP(O387,DANGERCLP,2,FALSE)),1,VLOOKUP(O387,DANGERCLP,2,FALSE))</f>
        <v>1</v>
      </c>
      <c r="BP387" s="154">
        <f>IF(ISNA(VLOOKUP(P387,VLEPON,2)),1,VLOOKUP(P387,VLEPON,2))</f>
        <v>1</v>
      </c>
      <c r="BQ387" s="155">
        <f>T387/MAXA($T$8:$T$463)</f>
        <v>0</v>
      </c>
      <c r="BR387" s="156">
        <f t="shared" si="211"/>
        <v>11</v>
      </c>
      <c r="BS387" s="156">
        <f t="shared" si="212"/>
        <v>11</v>
      </c>
      <c r="BT387" s="157">
        <f t="shared" si="213"/>
        <v>1</v>
      </c>
      <c r="BU387" s="255">
        <f t="shared" si="227"/>
        <v>1</v>
      </c>
      <c r="BV387" s="252">
        <f>IF(ISNA(VLOOKUP((CONCATENATE(U387,V387)),Fréquencess,3,FALSE)),0,VLOOKUP((CONCATENATE(U387,V387)),Fréquencess,3,FALSE))</f>
        <v>1</v>
      </c>
      <c r="BW387" s="247">
        <f t="shared" si="214"/>
        <v>1</v>
      </c>
      <c r="BX387" s="247">
        <f t="shared" si="233"/>
        <v>1</v>
      </c>
      <c r="BY387" s="247">
        <f>IF(ISNA(VLOOKUP(Q387,score_volatilité,2,FALSE)),0,VLOOKUP(Q387,score_volatilité,2,FALSE))</f>
        <v>1</v>
      </c>
      <c r="BZ387" s="247">
        <f>IF(ISNA(VLOOKUP(X387,score_procédé,2,FALSE)),0,VLOOKUP(X387,score_procédé,2,FALSE))</f>
        <v>0.5</v>
      </c>
      <c r="CA387" s="247">
        <f>IF(ISNA(VLOOKUP(Y387,score_protection,2,FALSE)),0,VLOOKUP(Y387,score_protection,2,FALSE))</f>
        <v>1</v>
      </c>
      <c r="CB387" s="252">
        <f t="shared" si="234"/>
        <v>0.5</v>
      </c>
      <c r="CC387" s="154">
        <f>IF(ISNA(VLOOKUP(L387,DANGERARRETE,10,FALSE)),0,VLOOKUP(L387,DANGERARRETE,10,FALSE))</f>
        <v>0</v>
      </c>
      <c r="CD387" s="154">
        <f>IF(ISNA(VLOOKUP(M387,DANGERARRETE,10,FALSE)),0,VLOOKUP(M387,DANGERARRETE,10,FALSE))</f>
        <v>0</v>
      </c>
      <c r="CE387" s="154">
        <f>IF(ISNA(VLOOKUP(N387,DANGERARRETE,10,FALSE)),0,VLOOKUP(N387,DANGERARRETE,10,FALSE))</f>
        <v>0</v>
      </c>
      <c r="CF387" s="154">
        <f>IF(ISNA(VLOOKUP(O387,DANGERARRETE,10,FALSE)),0,VLOOKUP(O387,DANGERARRETE,10,FALSE))</f>
        <v>0</v>
      </c>
      <c r="CG387" s="154">
        <f t="shared" si="235"/>
        <v>0</v>
      </c>
      <c r="CH387" s="296" t="str">
        <f t="shared" si="238"/>
        <v>NON</v>
      </c>
    </row>
    <row r="388" spans="1:86" s="108" customFormat="1" ht="26.5" customHeight="1" x14ac:dyDescent="0.25">
      <c r="A388" s="77">
        <v>116</v>
      </c>
      <c r="B388" s="105"/>
      <c r="C388" s="105"/>
      <c r="D388" s="106"/>
      <c r="E388" s="106"/>
      <c r="F388" s="107"/>
      <c r="G388" s="114" t="s">
        <v>76</v>
      </c>
      <c r="H388" s="114" t="s">
        <v>76</v>
      </c>
      <c r="I388" s="114" t="s">
        <v>76</v>
      </c>
      <c r="J388" s="114" t="s">
        <v>76</v>
      </c>
      <c r="K388" s="114" t="s">
        <v>9</v>
      </c>
      <c r="L388" s="108" t="s">
        <v>8</v>
      </c>
      <c r="M388" s="108" t="s">
        <v>8</v>
      </c>
      <c r="N388" s="108" t="s">
        <v>8</v>
      </c>
      <c r="O388" s="108" t="s">
        <v>8</v>
      </c>
      <c r="P388" s="225" t="s">
        <v>76</v>
      </c>
      <c r="Q388" s="244" t="s">
        <v>34</v>
      </c>
      <c r="R388" s="259" t="s">
        <v>299</v>
      </c>
      <c r="S388" s="265" t="s">
        <v>300</v>
      </c>
      <c r="T388" s="217">
        <v>0</v>
      </c>
      <c r="U388" s="149" t="s">
        <v>58</v>
      </c>
      <c r="V388" s="149" t="s">
        <v>256</v>
      </c>
      <c r="W388" s="150" t="str">
        <f t="shared" si="210"/>
        <v>&lt; 30 mn</v>
      </c>
      <c r="X388" s="151" t="s">
        <v>31</v>
      </c>
      <c r="Y388" s="229" t="s">
        <v>108</v>
      </c>
      <c r="Z388" s="152">
        <f t="shared" si="215"/>
        <v>0</v>
      </c>
      <c r="AA388" s="152">
        <f t="shared" si="216"/>
        <v>0</v>
      </c>
      <c r="AB388" s="152">
        <f t="shared" si="217"/>
        <v>0</v>
      </c>
      <c r="AC388" s="152">
        <f t="shared" si="218"/>
        <v>0</v>
      </c>
      <c r="AD388" s="152">
        <f t="shared" si="219"/>
        <v>0</v>
      </c>
      <c r="AE388" s="152">
        <f t="shared" si="220"/>
        <v>0</v>
      </c>
      <c r="AF388" s="152">
        <f t="shared" si="221"/>
        <v>0</v>
      </c>
      <c r="AG388" s="152">
        <f t="shared" si="222"/>
        <v>0</v>
      </c>
      <c r="AH388" s="152">
        <f t="shared" si="223"/>
        <v>0</v>
      </c>
      <c r="AI388" s="152">
        <f t="shared" si="224"/>
        <v>0</v>
      </c>
      <c r="AJ388" s="152">
        <f t="shared" si="225"/>
        <v>0</v>
      </c>
      <c r="AK388" s="152">
        <f t="shared" si="226"/>
        <v>0</v>
      </c>
      <c r="AL388" s="263">
        <f t="shared" si="208"/>
        <v>0</v>
      </c>
      <c r="AM388" s="263">
        <f t="shared" si="240"/>
        <v>0</v>
      </c>
      <c r="AN388" s="263">
        <f t="shared" si="209"/>
        <v>0</v>
      </c>
      <c r="AO388" s="251">
        <f t="shared" si="241"/>
        <v>0</v>
      </c>
      <c r="AP388" s="153">
        <f t="shared" si="228"/>
        <v>0</v>
      </c>
      <c r="AQ388" s="153" t="str">
        <f t="shared" si="229"/>
        <v>0</v>
      </c>
      <c r="AR388" s="153" t="str">
        <f t="shared" si="236"/>
        <v>0</v>
      </c>
      <c r="AS388" s="153" t="str">
        <f t="shared" si="237"/>
        <v>0</v>
      </c>
      <c r="AT388" s="247">
        <f t="shared" si="230"/>
        <v>1</v>
      </c>
      <c r="AU388" s="247" t="str">
        <f t="shared" si="231"/>
        <v>Faible</v>
      </c>
      <c r="AV388" s="346" t="str">
        <f t="shared" si="232"/>
        <v>NON</v>
      </c>
      <c r="AW388" s="234" t="str">
        <f>IF(CB388&lt;100,"RISQUE MINIME","RISQUE NON FAIBLE")</f>
        <v>RISQUE MINIME</v>
      </c>
      <c r="AX388" s="231" t="str">
        <f>IF(AO388=0,"NON","OUI")</f>
        <v>NON</v>
      </c>
      <c r="AY388" s="351"/>
      <c r="AZ388" s="352" t="s">
        <v>310</v>
      </c>
      <c r="BA388" s="237" t="str">
        <f>IF(AP388=0,"NON","OUI")</f>
        <v>NON</v>
      </c>
      <c r="BB388" s="351"/>
      <c r="BC388" s="351"/>
      <c r="BD388" s="352" t="s">
        <v>310</v>
      </c>
      <c r="BE388" s="237" t="str">
        <f t="shared" si="239"/>
        <v>NON</v>
      </c>
      <c r="BF388" s="351"/>
      <c r="BG388" s="354" t="s">
        <v>310</v>
      </c>
      <c r="BH388" s="154">
        <f>IF(ISNA(VLOOKUP(L388,CMRCLP,4,FALSE)),0,VLOOKUP(L388,CMRCLP,4))</f>
        <v>0</v>
      </c>
      <c r="BI388" s="154">
        <f>IF(ISNA(VLOOKUP(M388,CMRCLP,4,FALSE)),0,VLOOKUP(M388,CMRCLP,4))</f>
        <v>0</v>
      </c>
      <c r="BJ388" s="154">
        <f>IF(ISNA(VLOOKUP(N388,CMRCLP,4,FALSE)),0,VLOOKUP(N388,CMRCLP,4))</f>
        <v>0</v>
      </c>
      <c r="BK388" s="154">
        <f>IF(ISNA(VLOOKUP(O388,CMRCLP,4,FALSE)),0,VLOOKUP(O388,CMRCLP,4))</f>
        <v>0</v>
      </c>
      <c r="BL388" s="154">
        <f>IF(ISNA(VLOOKUP(L388,DANGERCLP,2,FALSE)),1,VLOOKUP(L388,DANGERCLP,2,FALSE))</f>
        <v>1</v>
      </c>
      <c r="BM388" s="154">
        <f>IF(ISNA(VLOOKUP(M388,DANGERCLP,2,FALSE)),1,VLOOKUP(M388,DANGERCLP,2,FALSE))</f>
        <v>1</v>
      </c>
      <c r="BN388" s="154">
        <f>IF(ISNA(VLOOKUP(N388,DANGERCLP,2,FALSE)),1,VLOOKUP(N388,DANGERCLP,2,FALSE))</f>
        <v>1</v>
      </c>
      <c r="BO388" s="154">
        <f>IF(ISNA(VLOOKUP(O388,DANGERCLP,2,FALSE)),1,VLOOKUP(O388,DANGERCLP,2,FALSE))</f>
        <v>1</v>
      </c>
      <c r="BP388" s="154">
        <f>IF(ISNA(VLOOKUP(P388,VLEPON,2)),1,VLOOKUP(P388,VLEPON,2))</f>
        <v>1</v>
      </c>
      <c r="BQ388" s="155">
        <f>T388/MAXA($T$8:$T$463)</f>
        <v>0</v>
      </c>
      <c r="BR388" s="156">
        <f t="shared" si="211"/>
        <v>11</v>
      </c>
      <c r="BS388" s="156">
        <f t="shared" si="212"/>
        <v>11</v>
      </c>
      <c r="BT388" s="157">
        <f t="shared" si="213"/>
        <v>1</v>
      </c>
      <c r="BU388" s="255">
        <f t="shared" si="227"/>
        <v>1</v>
      </c>
      <c r="BV388" s="252">
        <f>IF(ISNA(VLOOKUP((CONCATENATE(U388,V388)),Fréquencess,3,FALSE)),0,VLOOKUP((CONCATENATE(U388,V388)),Fréquencess,3,FALSE))</f>
        <v>1</v>
      </c>
      <c r="BW388" s="247">
        <f t="shared" si="214"/>
        <v>1</v>
      </c>
      <c r="BX388" s="247">
        <f t="shared" si="233"/>
        <v>1</v>
      </c>
      <c r="BY388" s="247">
        <f>IF(ISNA(VLOOKUP(Q388,score_volatilité,2,FALSE)),0,VLOOKUP(Q388,score_volatilité,2,FALSE))</f>
        <v>1</v>
      </c>
      <c r="BZ388" s="247">
        <f>IF(ISNA(VLOOKUP(X388,score_procédé,2,FALSE)),0,VLOOKUP(X388,score_procédé,2,FALSE))</f>
        <v>0.5</v>
      </c>
      <c r="CA388" s="247">
        <f>IF(ISNA(VLOOKUP(Y388,score_protection,2,FALSE)),0,VLOOKUP(Y388,score_protection,2,FALSE))</f>
        <v>1</v>
      </c>
      <c r="CB388" s="252">
        <f t="shared" si="234"/>
        <v>0.5</v>
      </c>
      <c r="CC388" s="154">
        <f>IF(ISNA(VLOOKUP(L388,DANGERARRETE,10,FALSE)),0,VLOOKUP(L388,DANGERARRETE,10,FALSE))</f>
        <v>0</v>
      </c>
      <c r="CD388" s="154">
        <f>IF(ISNA(VLOOKUP(M388,DANGERARRETE,10,FALSE)),0,VLOOKUP(M388,DANGERARRETE,10,FALSE))</f>
        <v>0</v>
      </c>
      <c r="CE388" s="154">
        <f>IF(ISNA(VLOOKUP(N388,DANGERARRETE,10,FALSE)),0,VLOOKUP(N388,DANGERARRETE,10,FALSE))</f>
        <v>0</v>
      </c>
      <c r="CF388" s="154">
        <f>IF(ISNA(VLOOKUP(O388,DANGERARRETE,10,FALSE)),0,VLOOKUP(O388,DANGERARRETE,10,FALSE))</f>
        <v>0</v>
      </c>
      <c r="CG388" s="154">
        <f t="shared" si="235"/>
        <v>0</v>
      </c>
      <c r="CH388" s="296" t="str">
        <f t="shared" si="238"/>
        <v>NON</v>
      </c>
    </row>
    <row r="389" spans="1:86" s="108" customFormat="1" ht="26.5" customHeight="1" x14ac:dyDescent="0.25">
      <c r="A389" s="77">
        <v>116</v>
      </c>
      <c r="B389" s="105"/>
      <c r="C389" s="105"/>
      <c r="D389" s="106"/>
      <c r="E389" s="106"/>
      <c r="F389" s="107"/>
      <c r="G389" s="114" t="s">
        <v>76</v>
      </c>
      <c r="H389" s="114" t="s">
        <v>76</v>
      </c>
      <c r="I389" s="114" t="s">
        <v>76</v>
      </c>
      <c r="J389" s="114" t="s">
        <v>76</v>
      </c>
      <c r="K389" s="114" t="s">
        <v>9</v>
      </c>
      <c r="L389" s="108" t="s">
        <v>8</v>
      </c>
      <c r="M389" s="108" t="s">
        <v>8</v>
      </c>
      <c r="N389" s="108" t="s">
        <v>8</v>
      </c>
      <c r="O389" s="108" t="s">
        <v>8</v>
      </c>
      <c r="P389" s="225" t="s">
        <v>76</v>
      </c>
      <c r="Q389" s="244" t="s">
        <v>34</v>
      </c>
      <c r="R389" s="259" t="s">
        <v>299</v>
      </c>
      <c r="S389" s="265" t="s">
        <v>300</v>
      </c>
      <c r="T389" s="217">
        <v>0</v>
      </c>
      <c r="U389" s="149" t="s">
        <v>58</v>
      </c>
      <c r="V389" s="149" t="s">
        <v>256</v>
      </c>
      <c r="W389" s="150" t="str">
        <f t="shared" si="210"/>
        <v>&lt; 30 mn</v>
      </c>
      <c r="X389" s="151" t="s">
        <v>31</v>
      </c>
      <c r="Y389" s="229" t="s">
        <v>108</v>
      </c>
      <c r="Z389" s="152">
        <f t="shared" si="215"/>
        <v>0</v>
      </c>
      <c r="AA389" s="152">
        <f t="shared" si="216"/>
        <v>0</v>
      </c>
      <c r="AB389" s="152">
        <f t="shared" si="217"/>
        <v>0</v>
      </c>
      <c r="AC389" s="152">
        <f t="shared" si="218"/>
        <v>0</v>
      </c>
      <c r="AD389" s="152">
        <f t="shared" si="219"/>
        <v>0</v>
      </c>
      <c r="AE389" s="152">
        <f t="shared" si="220"/>
        <v>0</v>
      </c>
      <c r="AF389" s="152">
        <f t="shared" si="221"/>
        <v>0</v>
      </c>
      <c r="AG389" s="152">
        <f t="shared" si="222"/>
        <v>0</v>
      </c>
      <c r="AH389" s="152">
        <f t="shared" si="223"/>
        <v>0</v>
      </c>
      <c r="AI389" s="152">
        <f t="shared" si="224"/>
        <v>0</v>
      </c>
      <c r="AJ389" s="152">
        <f t="shared" si="225"/>
        <v>0</v>
      </c>
      <c r="AK389" s="152">
        <f t="shared" si="226"/>
        <v>0</v>
      </c>
      <c r="AL389" s="263">
        <f t="shared" si="208"/>
        <v>0</v>
      </c>
      <c r="AM389" s="263">
        <f t="shared" si="240"/>
        <v>0</v>
      </c>
      <c r="AN389" s="263">
        <f t="shared" si="209"/>
        <v>0</v>
      </c>
      <c r="AO389" s="251">
        <f t="shared" si="241"/>
        <v>0</v>
      </c>
      <c r="AP389" s="153">
        <f t="shared" si="228"/>
        <v>0</v>
      </c>
      <c r="AQ389" s="153" t="str">
        <f t="shared" si="229"/>
        <v>0</v>
      </c>
      <c r="AR389" s="153" t="str">
        <f t="shared" si="236"/>
        <v>0</v>
      </c>
      <c r="AS389" s="153" t="str">
        <f t="shared" si="237"/>
        <v>0</v>
      </c>
      <c r="AT389" s="247">
        <f t="shared" si="230"/>
        <v>1</v>
      </c>
      <c r="AU389" s="247" t="str">
        <f t="shared" si="231"/>
        <v>Faible</v>
      </c>
      <c r="AV389" s="346" t="str">
        <f t="shared" si="232"/>
        <v>NON</v>
      </c>
      <c r="AW389" s="234" t="str">
        <f>IF(CB389&lt;100,"RISQUE MINIME","RISQUE NON FAIBLE")</f>
        <v>RISQUE MINIME</v>
      </c>
      <c r="AX389" s="231" t="str">
        <f>IF(AO389=0,"NON","OUI")</f>
        <v>NON</v>
      </c>
      <c r="AY389" s="351"/>
      <c r="AZ389" s="352" t="s">
        <v>310</v>
      </c>
      <c r="BA389" s="237" t="str">
        <f>IF(AP389=0,"NON","OUI")</f>
        <v>NON</v>
      </c>
      <c r="BB389" s="351"/>
      <c r="BC389" s="351"/>
      <c r="BD389" s="352" t="s">
        <v>310</v>
      </c>
      <c r="BE389" s="237" t="str">
        <f t="shared" si="239"/>
        <v>NON</v>
      </c>
      <c r="BF389" s="351"/>
      <c r="BG389" s="354" t="s">
        <v>310</v>
      </c>
      <c r="BH389" s="154">
        <f>IF(ISNA(VLOOKUP(L389,CMRCLP,4,FALSE)),0,VLOOKUP(L389,CMRCLP,4))</f>
        <v>0</v>
      </c>
      <c r="BI389" s="154">
        <f>IF(ISNA(VLOOKUP(M389,CMRCLP,4,FALSE)),0,VLOOKUP(M389,CMRCLP,4))</f>
        <v>0</v>
      </c>
      <c r="BJ389" s="154">
        <f>IF(ISNA(VLOOKUP(N389,CMRCLP,4,FALSE)),0,VLOOKUP(N389,CMRCLP,4))</f>
        <v>0</v>
      </c>
      <c r="BK389" s="154">
        <f>IF(ISNA(VLOOKUP(O389,CMRCLP,4,FALSE)),0,VLOOKUP(O389,CMRCLP,4))</f>
        <v>0</v>
      </c>
      <c r="BL389" s="154">
        <f>IF(ISNA(VLOOKUP(L389,DANGERCLP,2,FALSE)),1,VLOOKUP(L389,DANGERCLP,2,FALSE))</f>
        <v>1</v>
      </c>
      <c r="BM389" s="154">
        <f>IF(ISNA(VLOOKUP(M389,DANGERCLP,2,FALSE)),1,VLOOKUP(M389,DANGERCLP,2,FALSE))</f>
        <v>1</v>
      </c>
      <c r="BN389" s="154">
        <f>IF(ISNA(VLOOKUP(N389,DANGERCLP,2,FALSE)),1,VLOOKUP(N389,DANGERCLP,2,FALSE))</f>
        <v>1</v>
      </c>
      <c r="BO389" s="154">
        <f>IF(ISNA(VLOOKUP(O389,DANGERCLP,2,FALSE)),1,VLOOKUP(O389,DANGERCLP,2,FALSE))</f>
        <v>1</v>
      </c>
      <c r="BP389" s="154">
        <f>IF(ISNA(VLOOKUP(P389,VLEPON,2)),1,VLOOKUP(P389,VLEPON,2))</f>
        <v>1</v>
      </c>
      <c r="BQ389" s="155">
        <f>T389/MAXA($T$8:$T$463)</f>
        <v>0</v>
      </c>
      <c r="BR389" s="156">
        <f t="shared" si="211"/>
        <v>11</v>
      </c>
      <c r="BS389" s="156">
        <f t="shared" si="212"/>
        <v>11</v>
      </c>
      <c r="BT389" s="157">
        <f t="shared" si="213"/>
        <v>1</v>
      </c>
      <c r="BU389" s="255">
        <f t="shared" si="227"/>
        <v>1</v>
      </c>
      <c r="BV389" s="252">
        <f>IF(ISNA(VLOOKUP((CONCATENATE(U389,V389)),Fréquencess,3,FALSE)),0,VLOOKUP((CONCATENATE(U389,V389)),Fréquencess,3,FALSE))</f>
        <v>1</v>
      </c>
      <c r="BW389" s="247">
        <f t="shared" si="214"/>
        <v>1</v>
      </c>
      <c r="BX389" s="247">
        <f t="shared" si="233"/>
        <v>1</v>
      </c>
      <c r="BY389" s="247">
        <f>IF(ISNA(VLOOKUP(Q389,score_volatilité,2,FALSE)),0,VLOOKUP(Q389,score_volatilité,2,FALSE))</f>
        <v>1</v>
      </c>
      <c r="BZ389" s="247">
        <f>IF(ISNA(VLOOKUP(X389,score_procédé,2,FALSE)),0,VLOOKUP(X389,score_procédé,2,FALSE))</f>
        <v>0.5</v>
      </c>
      <c r="CA389" s="247">
        <f>IF(ISNA(VLOOKUP(Y389,score_protection,2,FALSE)),0,VLOOKUP(Y389,score_protection,2,FALSE))</f>
        <v>1</v>
      </c>
      <c r="CB389" s="252">
        <f t="shared" si="234"/>
        <v>0.5</v>
      </c>
      <c r="CC389" s="154">
        <f>IF(ISNA(VLOOKUP(L389,DANGERARRETE,10,FALSE)),0,VLOOKUP(L389,DANGERARRETE,10,FALSE))</f>
        <v>0</v>
      </c>
      <c r="CD389" s="154">
        <f>IF(ISNA(VLOOKUP(M389,DANGERARRETE,10,FALSE)),0,VLOOKUP(M389,DANGERARRETE,10,FALSE))</f>
        <v>0</v>
      </c>
      <c r="CE389" s="154">
        <f>IF(ISNA(VLOOKUP(N389,DANGERARRETE,10,FALSE)),0,VLOOKUP(N389,DANGERARRETE,10,FALSE))</f>
        <v>0</v>
      </c>
      <c r="CF389" s="154">
        <f>IF(ISNA(VLOOKUP(O389,DANGERARRETE,10,FALSE)),0,VLOOKUP(O389,DANGERARRETE,10,FALSE))</f>
        <v>0</v>
      </c>
      <c r="CG389" s="154">
        <f t="shared" si="235"/>
        <v>0</v>
      </c>
      <c r="CH389" s="296" t="str">
        <f t="shared" si="238"/>
        <v>NON</v>
      </c>
    </row>
    <row r="390" spans="1:86" s="108" customFormat="1" ht="26.5" customHeight="1" x14ac:dyDescent="0.25">
      <c r="A390" s="77">
        <v>116</v>
      </c>
      <c r="B390" s="105"/>
      <c r="C390" s="105"/>
      <c r="D390" s="106"/>
      <c r="E390" s="106"/>
      <c r="F390" s="107"/>
      <c r="G390" s="114" t="s">
        <v>76</v>
      </c>
      <c r="H390" s="114" t="s">
        <v>76</v>
      </c>
      <c r="I390" s="114" t="s">
        <v>76</v>
      </c>
      <c r="J390" s="114" t="s">
        <v>76</v>
      </c>
      <c r="K390" s="114" t="s">
        <v>9</v>
      </c>
      <c r="L390" s="108" t="s">
        <v>8</v>
      </c>
      <c r="M390" s="108" t="s">
        <v>8</v>
      </c>
      <c r="N390" s="108" t="s">
        <v>8</v>
      </c>
      <c r="O390" s="108" t="s">
        <v>8</v>
      </c>
      <c r="P390" s="225" t="s">
        <v>76</v>
      </c>
      <c r="Q390" s="244" t="s">
        <v>34</v>
      </c>
      <c r="R390" s="259" t="s">
        <v>299</v>
      </c>
      <c r="S390" s="265" t="s">
        <v>300</v>
      </c>
      <c r="T390" s="217">
        <v>0</v>
      </c>
      <c r="U390" s="149" t="s">
        <v>58</v>
      </c>
      <c r="V390" s="149" t="s">
        <v>256</v>
      </c>
      <c r="W390" s="150" t="str">
        <f t="shared" si="210"/>
        <v>&lt; 30 mn</v>
      </c>
      <c r="X390" s="151" t="s">
        <v>31</v>
      </c>
      <c r="Y390" s="229" t="s">
        <v>108</v>
      </c>
      <c r="Z390" s="152">
        <f t="shared" si="215"/>
        <v>0</v>
      </c>
      <c r="AA390" s="152">
        <f t="shared" si="216"/>
        <v>0</v>
      </c>
      <c r="AB390" s="152">
        <f t="shared" si="217"/>
        <v>0</v>
      </c>
      <c r="AC390" s="152">
        <f t="shared" si="218"/>
        <v>0</v>
      </c>
      <c r="AD390" s="152">
        <f t="shared" si="219"/>
        <v>0</v>
      </c>
      <c r="AE390" s="152">
        <f t="shared" si="220"/>
        <v>0</v>
      </c>
      <c r="AF390" s="152">
        <f t="shared" si="221"/>
        <v>0</v>
      </c>
      <c r="AG390" s="152">
        <f t="shared" si="222"/>
        <v>0</v>
      </c>
      <c r="AH390" s="152">
        <f t="shared" si="223"/>
        <v>0</v>
      </c>
      <c r="AI390" s="152">
        <f t="shared" si="224"/>
        <v>0</v>
      </c>
      <c r="AJ390" s="152">
        <f t="shared" si="225"/>
        <v>0</v>
      </c>
      <c r="AK390" s="152">
        <f t="shared" si="226"/>
        <v>0</v>
      </c>
      <c r="AL390" s="263">
        <f t="shared" si="208"/>
        <v>0</v>
      </c>
      <c r="AM390" s="263">
        <f t="shared" si="240"/>
        <v>0</v>
      </c>
      <c r="AN390" s="263">
        <f t="shared" si="209"/>
        <v>0</v>
      </c>
      <c r="AO390" s="251">
        <f t="shared" si="241"/>
        <v>0</v>
      </c>
      <c r="AP390" s="153">
        <f t="shared" si="228"/>
        <v>0</v>
      </c>
      <c r="AQ390" s="153" t="str">
        <f t="shared" si="229"/>
        <v>0</v>
      </c>
      <c r="AR390" s="153" t="str">
        <f t="shared" si="236"/>
        <v>0</v>
      </c>
      <c r="AS390" s="153" t="str">
        <f t="shared" si="237"/>
        <v>0</v>
      </c>
      <c r="AT390" s="247">
        <f t="shared" si="230"/>
        <v>1</v>
      </c>
      <c r="AU390" s="247" t="str">
        <f t="shared" si="231"/>
        <v>Faible</v>
      </c>
      <c r="AV390" s="346" t="str">
        <f t="shared" si="232"/>
        <v>NON</v>
      </c>
      <c r="AW390" s="234" t="str">
        <f>IF(CB390&lt;100,"RISQUE MINIME","RISQUE NON FAIBLE")</f>
        <v>RISQUE MINIME</v>
      </c>
      <c r="AX390" s="231" t="str">
        <f>IF(AO390=0,"NON","OUI")</f>
        <v>NON</v>
      </c>
      <c r="AY390" s="351"/>
      <c r="AZ390" s="352" t="s">
        <v>310</v>
      </c>
      <c r="BA390" s="237" t="str">
        <f>IF(AP390=0,"NON","OUI")</f>
        <v>NON</v>
      </c>
      <c r="BB390" s="351"/>
      <c r="BC390" s="351"/>
      <c r="BD390" s="352" t="s">
        <v>310</v>
      </c>
      <c r="BE390" s="237" t="str">
        <f t="shared" si="239"/>
        <v>NON</v>
      </c>
      <c r="BF390" s="351"/>
      <c r="BG390" s="354" t="s">
        <v>310</v>
      </c>
      <c r="BH390" s="154">
        <f>IF(ISNA(VLOOKUP(L390,CMRCLP,4,FALSE)),0,VLOOKUP(L390,CMRCLP,4))</f>
        <v>0</v>
      </c>
      <c r="BI390" s="154">
        <f>IF(ISNA(VLOOKUP(M390,CMRCLP,4,FALSE)),0,VLOOKUP(M390,CMRCLP,4))</f>
        <v>0</v>
      </c>
      <c r="BJ390" s="154">
        <f>IF(ISNA(VLOOKUP(N390,CMRCLP,4,FALSE)),0,VLOOKUP(N390,CMRCLP,4))</f>
        <v>0</v>
      </c>
      <c r="BK390" s="154">
        <f>IF(ISNA(VLOOKUP(O390,CMRCLP,4,FALSE)),0,VLOOKUP(O390,CMRCLP,4))</f>
        <v>0</v>
      </c>
      <c r="BL390" s="154">
        <f>IF(ISNA(VLOOKUP(L390,DANGERCLP,2,FALSE)),1,VLOOKUP(L390,DANGERCLP,2,FALSE))</f>
        <v>1</v>
      </c>
      <c r="BM390" s="154">
        <f>IF(ISNA(VLOOKUP(M390,DANGERCLP,2,FALSE)),1,VLOOKUP(M390,DANGERCLP,2,FALSE))</f>
        <v>1</v>
      </c>
      <c r="BN390" s="154">
        <f>IF(ISNA(VLOOKUP(N390,DANGERCLP,2,FALSE)),1,VLOOKUP(N390,DANGERCLP,2,FALSE))</f>
        <v>1</v>
      </c>
      <c r="BO390" s="154">
        <f>IF(ISNA(VLOOKUP(O390,DANGERCLP,2,FALSE)),1,VLOOKUP(O390,DANGERCLP,2,FALSE))</f>
        <v>1</v>
      </c>
      <c r="BP390" s="154">
        <f>IF(ISNA(VLOOKUP(P390,VLEPON,2)),1,VLOOKUP(P390,VLEPON,2))</f>
        <v>1</v>
      </c>
      <c r="BQ390" s="155">
        <f>T390/MAXA($T$8:$T$463)</f>
        <v>0</v>
      </c>
      <c r="BR390" s="156">
        <f t="shared" si="211"/>
        <v>11</v>
      </c>
      <c r="BS390" s="156">
        <f t="shared" si="212"/>
        <v>11</v>
      </c>
      <c r="BT390" s="157">
        <f t="shared" si="213"/>
        <v>1</v>
      </c>
      <c r="BU390" s="255">
        <f t="shared" si="227"/>
        <v>1</v>
      </c>
      <c r="BV390" s="252">
        <f>IF(ISNA(VLOOKUP((CONCATENATE(U390,V390)),Fréquencess,3,FALSE)),0,VLOOKUP((CONCATENATE(U390,V390)),Fréquencess,3,FALSE))</f>
        <v>1</v>
      </c>
      <c r="BW390" s="247">
        <f t="shared" si="214"/>
        <v>1</v>
      </c>
      <c r="BX390" s="247">
        <f t="shared" si="233"/>
        <v>1</v>
      </c>
      <c r="BY390" s="247">
        <f>IF(ISNA(VLOOKUP(Q390,score_volatilité,2,FALSE)),0,VLOOKUP(Q390,score_volatilité,2,FALSE))</f>
        <v>1</v>
      </c>
      <c r="BZ390" s="247">
        <f>IF(ISNA(VLOOKUP(X390,score_procédé,2,FALSE)),0,VLOOKUP(X390,score_procédé,2,FALSE))</f>
        <v>0.5</v>
      </c>
      <c r="CA390" s="247">
        <f>IF(ISNA(VLOOKUP(Y390,score_protection,2,FALSE)),0,VLOOKUP(Y390,score_protection,2,FALSE))</f>
        <v>1</v>
      </c>
      <c r="CB390" s="252">
        <f t="shared" si="234"/>
        <v>0.5</v>
      </c>
      <c r="CC390" s="154">
        <f>IF(ISNA(VLOOKUP(L390,DANGERARRETE,10,FALSE)),0,VLOOKUP(L390,DANGERARRETE,10,FALSE))</f>
        <v>0</v>
      </c>
      <c r="CD390" s="154">
        <f>IF(ISNA(VLOOKUP(M390,DANGERARRETE,10,FALSE)),0,VLOOKUP(M390,DANGERARRETE,10,FALSE))</f>
        <v>0</v>
      </c>
      <c r="CE390" s="154">
        <f>IF(ISNA(VLOOKUP(N390,DANGERARRETE,10,FALSE)),0,VLOOKUP(N390,DANGERARRETE,10,FALSE))</f>
        <v>0</v>
      </c>
      <c r="CF390" s="154">
        <f>IF(ISNA(VLOOKUP(O390,DANGERARRETE,10,FALSE)),0,VLOOKUP(O390,DANGERARRETE,10,FALSE))</f>
        <v>0</v>
      </c>
      <c r="CG390" s="154">
        <f t="shared" si="235"/>
        <v>0</v>
      </c>
      <c r="CH390" s="296" t="str">
        <f t="shared" si="238"/>
        <v>NON</v>
      </c>
    </row>
    <row r="391" spans="1:86" s="108" customFormat="1" ht="26.5" customHeight="1" x14ac:dyDescent="0.25">
      <c r="A391" s="77">
        <v>116</v>
      </c>
      <c r="B391" s="105"/>
      <c r="C391" s="105"/>
      <c r="D391" s="106"/>
      <c r="E391" s="106"/>
      <c r="F391" s="107"/>
      <c r="G391" s="114" t="s">
        <v>76</v>
      </c>
      <c r="H391" s="114" t="s">
        <v>76</v>
      </c>
      <c r="I391" s="114" t="s">
        <v>76</v>
      </c>
      <c r="J391" s="114" t="s">
        <v>76</v>
      </c>
      <c r="K391" s="114" t="s">
        <v>9</v>
      </c>
      <c r="L391" s="108" t="s">
        <v>8</v>
      </c>
      <c r="M391" s="108" t="s">
        <v>8</v>
      </c>
      <c r="N391" s="108" t="s">
        <v>8</v>
      </c>
      <c r="O391" s="108" t="s">
        <v>8</v>
      </c>
      <c r="P391" s="225" t="s">
        <v>76</v>
      </c>
      <c r="Q391" s="244" t="s">
        <v>34</v>
      </c>
      <c r="R391" s="259" t="s">
        <v>299</v>
      </c>
      <c r="S391" s="265" t="s">
        <v>300</v>
      </c>
      <c r="T391" s="217">
        <v>0</v>
      </c>
      <c r="U391" s="149" t="s">
        <v>58</v>
      </c>
      <c r="V391" s="149" t="s">
        <v>256</v>
      </c>
      <c r="W391" s="150" t="str">
        <f t="shared" si="210"/>
        <v>&lt; 30 mn</v>
      </c>
      <c r="X391" s="151" t="s">
        <v>31</v>
      </c>
      <c r="Y391" s="229" t="s">
        <v>108</v>
      </c>
      <c r="Z391" s="152">
        <f t="shared" si="215"/>
        <v>0</v>
      </c>
      <c r="AA391" s="152">
        <f t="shared" si="216"/>
        <v>0</v>
      </c>
      <c r="AB391" s="152">
        <f t="shared" si="217"/>
        <v>0</v>
      </c>
      <c r="AC391" s="152">
        <f t="shared" si="218"/>
        <v>0</v>
      </c>
      <c r="AD391" s="152">
        <f t="shared" si="219"/>
        <v>0</v>
      </c>
      <c r="AE391" s="152">
        <f t="shared" si="220"/>
        <v>0</v>
      </c>
      <c r="AF391" s="152">
        <f t="shared" si="221"/>
        <v>0</v>
      </c>
      <c r="AG391" s="152">
        <f t="shared" si="222"/>
        <v>0</v>
      </c>
      <c r="AH391" s="152">
        <f t="shared" si="223"/>
        <v>0</v>
      </c>
      <c r="AI391" s="152">
        <f t="shared" si="224"/>
        <v>0</v>
      </c>
      <c r="AJ391" s="152">
        <f t="shared" si="225"/>
        <v>0</v>
      </c>
      <c r="AK391" s="152">
        <f t="shared" si="226"/>
        <v>0</v>
      </c>
      <c r="AL391" s="263">
        <f t="shared" si="208"/>
        <v>0</v>
      </c>
      <c r="AM391" s="263">
        <f t="shared" si="240"/>
        <v>0</v>
      </c>
      <c r="AN391" s="263">
        <f t="shared" si="209"/>
        <v>0</v>
      </c>
      <c r="AO391" s="251">
        <f t="shared" si="241"/>
        <v>0</v>
      </c>
      <c r="AP391" s="153">
        <f t="shared" si="228"/>
        <v>0</v>
      </c>
      <c r="AQ391" s="153" t="str">
        <f t="shared" si="229"/>
        <v>0</v>
      </c>
      <c r="AR391" s="153" t="str">
        <f t="shared" si="236"/>
        <v>0</v>
      </c>
      <c r="AS391" s="153" t="str">
        <f t="shared" si="237"/>
        <v>0</v>
      </c>
      <c r="AT391" s="247">
        <f t="shared" si="230"/>
        <v>1</v>
      </c>
      <c r="AU391" s="247" t="str">
        <f t="shared" si="231"/>
        <v>Faible</v>
      </c>
      <c r="AV391" s="346" t="str">
        <f t="shared" si="232"/>
        <v>NON</v>
      </c>
      <c r="AW391" s="234" t="str">
        <f>IF(CB391&lt;100,"RISQUE MINIME","RISQUE NON FAIBLE")</f>
        <v>RISQUE MINIME</v>
      </c>
      <c r="AX391" s="231" t="str">
        <f>IF(AO391=0,"NON","OUI")</f>
        <v>NON</v>
      </c>
      <c r="AY391" s="351"/>
      <c r="AZ391" s="352" t="s">
        <v>310</v>
      </c>
      <c r="BA391" s="237" t="str">
        <f>IF(AP391=0,"NON","OUI")</f>
        <v>NON</v>
      </c>
      <c r="BB391" s="351"/>
      <c r="BC391" s="351"/>
      <c r="BD391" s="352" t="s">
        <v>310</v>
      </c>
      <c r="BE391" s="237" t="str">
        <f t="shared" si="239"/>
        <v>NON</v>
      </c>
      <c r="BF391" s="351"/>
      <c r="BG391" s="354" t="s">
        <v>310</v>
      </c>
      <c r="BH391" s="154">
        <f>IF(ISNA(VLOOKUP(L391,CMRCLP,4,FALSE)),0,VLOOKUP(L391,CMRCLP,4))</f>
        <v>0</v>
      </c>
      <c r="BI391" s="154">
        <f>IF(ISNA(VLOOKUP(M391,CMRCLP,4,FALSE)),0,VLOOKUP(M391,CMRCLP,4))</f>
        <v>0</v>
      </c>
      <c r="BJ391" s="154">
        <f>IF(ISNA(VLOOKUP(N391,CMRCLP,4,FALSE)),0,VLOOKUP(N391,CMRCLP,4))</f>
        <v>0</v>
      </c>
      <c r="BK391" s="154">
        <f>IF(ISNA(VLOOKUP(O391,CMRCLP,4,FALSE)),0,VLOOKUP(O391,CMRCLP,4))</f>
        <v>0</v>
      </c>
      <c r="BL391" s="154">
        <f>IF(ISNA(VLOOKUP(L391,DANGERCLP,2,FALSE)),1,VLOOKUP(L391,DANGERCLP,2,FALSE))</f>
        <v>1</v>
      </c>
      <c r="BM391" s="154">
        <f>IF(ISNA(VLOOKUP(M391,DANGERCLP,2,FALSE)),1,VLOOKUP(M391,DANGERCLP,2,FALSE))</f>
        <v>1</v>
      </c>
      <c r="BN391" s="154">
        <f>IF(ISNA(VLOOKUP(N391,DANGERCLP,2,FALSE)),1,VLOOKUP(N391,DANGERCLP,2,FALSE))</f>
        <v>1</v>
      </c>
      <c r="BO391" s="154">
        <f>IF(ISNA(VLOOKUP(O391,DANGERCLP,2,FALSE)),1,VLOOKUP(O391,DANGERCLP,2,FALSE))</f>
        <v>1</v>
      </c>
      <c r="BP391" s="154">
        <f>IF(ISNA(VLOOKUP(P391,VLEPON,2)),1,VLOOKUP(P391,VLEPON,2))</f>
        <v>1</v>
      </c>
      <c r="BQ391" s="155">
        <f>T391/MAXA($T$8:$T$463)</f>
        <v>0</v>
      </c>
      <c r="BR391" s="156">
        <f t="shared" si="211"/>
        <v>11</v>
      </c>
      <c r="BS391" s="156">
        <f t="shared" si="212"/>
        <v>11</v>
      </c>
      <c r="BT391" s="157">
        <f t="shared" si="213"/>
        <v>1</v>
      </c>
      <c r="BU391" s="255">
        <f t="shared" si="227"/>
        <v>1</v>
      </c>
      <c r="BV391" s="252">
        <f>IF(ISNA(VLOOKUP((CONCATENATE(U391,V391)),Fréquencess,3,FALSE)),0,VLOOKUP((CONCATENATE(U391,V391)),Fréquencess,3,FALSE))</f>
        <v>1</v>
      </c>
      <c r="BW391" s="247">
        <f t="shared" si="214"/>
        <v>1</v>
      </c>
      <c r="BX391" s="247">
        <f t="shared" si="233"/>
        <v>1</v>
      </c>
      <c r="BY391" s="247">
        <f>IF(ISNA(VLOOKUP(Q391,score_volatilité,2,FALSE)),0,VLOOKUP(Q391,score_volatilité,2,FALSE))</f>
        <v>1</v>
      </c>
      <c r="BZ391" s="247">
        <f>IF(ISNA(VLOOKUP(X391,score_procédé,2,FALSE)),0,VLOOKUP(X391,score_procédé,2,FALSE))</f>
        <v>0.5</v>
      </c>
      <c r="CA391" s="247">
        <f>IF(ISNA(VLOOKUP(Y391,score_protection,2,FALSE)),0,VLOOKUP(Y391,score_protection,2,FALSE))</f>
        <v>1</v>
      </c>
      <c r="CB391" s="252">
        <f t="shared" si="234"/>
        <v>0.5</v>
      </c>
      <c r="CC391" s="154">
        <f>IF(ISNA(VLOOKUP(L391,DANGERARRETE,10,FALSE)),0,VLOOKUP(L391,DANGERARRETE,10,FALSE))</f>
        <v>0</v>
      </c>
      <c r="CD391" s="154">
        <f>IF(ISNA(VLOOKUP(M391,DANGERARRETE,10,FALSE)),0,VLOOKUP(M391,DANGERARRETE,10,FALSE))</f>
        <v>0</v>
      </c>
      <c r="CE391" s="154">
        <f>IF(ISNA(VLOOKUP(N391,DANGERARRETE,10,FALSE)),0,VLOOKUP(N391,DANGERARRETE,10,FALSE))</f>
        <v>0</v>
      </c>
      <c r="CF391" s="154">
        <f>IF(ISNA(VLOOKUP(O391,DANGERARRETE,10,FALSE)),0,VLOOKUP(O391,DANGERARRETE,10,FALSE))</f>
        <v>0</v>
      </c>
      <c r="CG391" s="154">
        <f t="shared" si="235"/>
        <v>0</v>
      </c>
      <c r="CH391" s="296" t="str">
        <f t="shared" si="238"/>
        <v>NON</v>
      </c>
    </row>
    <row r="392" spans="1:86" s="108" customFormat="1" ht="26.5" customHeight="1" x14ac:dyDescent="0.25">
      <c r="A392" s="77">
        <v>116</v>
      </c>
      <c r="B392" s="105"/>
      <c r="C392" s="105"/>
      <c r="D392" s="106"/>
      <c r="E392" s="106"/>
      <c r="F392" s="107"/>
      <c r="G392" s="114" t="s">
        <v>76</v>
      </c>
      <c r="H392" s="114" t="s">
        <v>76</v>
      </c>
      <c r="I392" s="114" t="s">
        <v>76</v>
      </c>
      <c r="J392" s="114" t="s">
        <v>76</v>
      </c>
      <c r="K392" s="114" t="s">
        <v>9</v>
      </c>
      <c r="L392" s="108" t="s">
        <v>8</v>
      </c>
      <c r="M392" s="108" t="s">
        <v>8</v>
      </c>
      <c r="N392" s="108" t="s">
        <v>8</v>
      </c>
      <c r="O392" s="108" t="s">
        <v>8</v>
      </c>
      <c r="P392" s="225" t="s">
        <v>76</v>
      </c>
      <c r="Q392" s="244" t="s">
        <v>34</v>
      </c>
      <c r="R392" s="259" t="s">
        <v>299</v>
      </c>
      <c r="S392" s="265" t="s">
        <v>300</v>
      </c>
      <c r="T392" s="217">
        <v>0</v>
      </c>
      <c r="U392" s="149" t="s">
        <v>58</v>
      </c>
      <c r="V392" s="149" t="s">
        <v>256</v>
      </c>
      <c r="W392" s="150" t="str">
        <f t="shared" si="210"/>
        <v>&lt; 30 mn</v>
      </c>
      <c r="X392" s="151" t="s">
        <v>31</v>
      </c>
      <c r="Y392" s="229" t="s">
        <v>108</v>
      </c>
      <c r="Z392" s="152">
        <f t="shared" si="215"/>
        <v>0</v>
      </c>
      <c r="AA392" s="152">
        <f t="shared" si="216"/>
        <v>0</v>
      </c>
      <c r="AB392" s="152">
        <f t="shared" si="217"/>
        <v>0</v>
      </c>
      <c r="AC392" s="152">
        <f t="shared" si="218"/>
        <v>0</v>
      </c>
      <c r="AD392" s="152">
        <f t="shared" si="219"/>
        <v>0</v>
      </c>
      <c r="AE392" s="152">
        <f t="shared" si="220"/>
        <v>0</v>
      </c>
      <c r="AF392" s="152">
        <f t="shared" si="221"/>
        <v>0</v>
      </c>
      <c r="AG392" s="152">
        <f t="shared" si="222"/>
        <v>0</v>
      </c>
      <c r="AH392" s="152">
        <f t="shared" si="223"/>
        <v>0</v>
      </c>
      <c r="AI392" s="152">
        <f t="shared" si="224"/>
        <v>0</v>
      </c>
      <c r="AJ392" s="152">
        <f t="shared" si="225"/>
        <v>0</v>
      </c>
      <c r="AK392" s="152">
        <f t="shared" si="226"/>
        <v>0</v>
      </c>
      <c r="AL392" s="263">
        <f t="shared" si="208"/>
        <v>0</v>
      </c>
      <c r="AM392" s="263">
        <f t="shared" si="240"/>
        <v>0</v>
      </c>
      <c r="AN392" s="263">
        <f t="shared" si="209"/>
        <v>0</v>
      </c>
      <c r="AO392" s="251">
        <f t="shared" si="241"/>
        <v>0</v>
      </c>
      <c r="AP392" s="153">
        <f t="shared" si="228"/>
        <v>0</v>
      </c>
      <c r="AQ392" s="153" t="str">
        <f t="shared" si="229"/>
        <v>0</v>
      </c>
      <c r="AR392" s="153" t="str">
        <f t="shared" si="236"/>
        <v>0</v>
      </c>
      <c r="AS392" s="153" t="str">
        <f t="shared" si="237"/>
        <v>0</v>
      </c>
      <c r="AT392" s="247">
        <f t="shared" si="230"/>
        <v>1</v>
      </c>
      <c r="AU392" s="247" t="str">
        <f t="shared" si="231"/>
        <v>Faible</v>
      </c>
      <c r="AV392" s="346" t="str">
        <f t="shared" si="232"/>
        <v>NON</v>
      </c>
      <c r="AW392" s="234" t="str">
        <f>IF(CB392&lt;100,"RISQUE MINIME","RISQUE NON FAIBLE")</f>
        <v>RISQUE MINIME</v>
      </c>
      <c r="AX392" s="231" t="str">
        <f>IF(AO392=0,"NON","OUI")</f>
        <v>NON</v>
      </c>
      <c r="AY392" s="351"/>
      <c r="AZ392" s="352" t="s">
        <v>310</v>
      </c>
      <c r="BA392" s="237" t="str">
        <f>IF(AP392=0,"NON","OUI")</f>
        <v>NON</v>
      </c>
      <c r="BB392" s="351"/>
      <c r="BC392" s="351"/>
      <c r="BD392" s="352" t="s">
        <v>310</v>
      </c>
      <c r="BE392" s="237" t="str">
        <f t="shared" si="239"/>
        <v>NON</v>
      </c>
      <c r="BF392" s="351"/>
      <c r="BG392" s="354" t="s">
        <v>310</v>
      </c>
      <c r="BH392" s="154">
        <f>IF(ISNA(VLOOKUP(L392,CMRCLP,4,FALSE)),0,VLOOKUP(L392,CMRCLP,4))</f>
        <v>0</v>
      </c>
      <c r="BI392" s="154">
        <f>IF(ISNA(VLOOKUP(M392,CMRCLP,4,FALSE)),0,VLOOKUP(M392,CMRCLP,4))</f>
        <v>0</v>
      </c>
      <c r="BJ392" s="154">
        <f>IF(ISNA(VLOOKUP(N392,CMRCLP,4,FALSE)),0,VLOOKUP(N392,CMRCLP,4))</f>
        <v>0</v>
      </c>
      <c r="BK392" s="154">
        <f>IF(ISNA(VLOOKUP(O392,CMRCLP,4,FALSE)),0,VLOOKUP(O392,CMRCLP,4))</f>
        <v>0</v>
      </c>
      <c r="BL392" s="154">
        <f>IF(ISNA(VLOOKUP(L392,DANGERCLP,2,FALSE)),1,VLOOKUP(L392,DANGERCLP,2,FALSE))</f>
        <v>1</v>
      </c>
      <c r="BM392" s="154">
        <f>IF(ISNA(VLOOKUP(M392,DANGERCLP,2,FALSE)),1,VLOOKUP(M392,DANGERCLP,2,FALSE))</f>
        <v>1</v>
      </c>
      <c r="BN392" s="154">
        <f>IF(ISNA(VLOOKUP(N392,DANGERCLP,2,FALSE)),1,VLOOKUP(N392,DANGERCLP,2,FALSE))</f>
        <v>1</v>
      </c>
      <c r="BO392" s="154">
        <f>IF(ISNA(VLOOKUP(O392,DANGERCLP,2,FALSE)),1,VLOOKUP(O392,DANGERCLP,2,FALSE))</f>
        <v>1</v>
      </c>
      <c r="BP392" s="154">
        <f>IF(ISNA(VLOOKUP(P392,VLEPON,2)),1,VLOOKUP(P392,VLEPON,2))</f>
        <v>1</v>
      </c>
      <c r="BQ392" s="155">
        <f t="shared" ref="BQ392:BQ414" si="242">T392/MAXA($T$8:$T$463)</f>
        <v>0</v>
      </c>
      <c r="BR392" s="156">
        <f t="shared" si="211"/>
        <v>11</v>
      </c>
      <c r="BS392" s="156">
        <f t="shared" si="212"/>
        <v>11</v>
      </c>
      <c r="BT392" s="157">
        <f t="shared" si="213"/>
        <v>1</v>
      </c>
      <c r="BU392" s="255">
        <f t="shared" si="227"/>
        <v>1</v>
      </c>
      <c r="BV392" s="252">
        <f>IF(ISNA(VLOOKUP((CONCATENATE(U392,V392)),Fréquencess,3,FALSE)),0,VLOOKUP((CONCATENATE(U392,V392)),Fréquencess,3,FALSE))</f>
        <v>1</v>
      </c>
      <c r="BW392" s="247">
        <f t="shared" si="214"/>
        <v>1</v>
      </c>
      <c r="BX392" s="247">
        <f t="shared" si="233"/>
        <v>1</v>
      </c>
      <c r="BY392" s="247">
        <f>IF(ISNA(VLOOKUP(Q392,score_volatilité,2,FALSE)),0,VLOOKUP(Q392,score_volatilité,2,FALSE))</f>
        <v>1</v>
      </c>
      <c r="BZ392" s="247">
        <f>IF(ISNA(VLOOKUP(X392,score_procédé,2,FALSE)),0,VLOOKUP(X392,score_procédé,2,FALSE))</f>
        <v>0.5</v>
      </c>
      <c r="CA392" s="247">
        <f>IF(ISNA(VLOOKUP(Y392,score_protection,2,FALSE)),0,VLOOKUP(Y392,score_protection,2,FALSE))</f>
        <v>1</v>
      </c>
      <c r="CB392" s="252">
        <f t="shared" si="234"/>
        <v>0.5</v>
      </c>
      <c r="CC392" s="154">
        <f>IF(ISNA(VLOOKUP(L392,DANGERARRETE,10,FALSE)),0,VLOOKUP(L392,DANGERARRETE,10,FALSE))</f>
        <v>0</v>
      </c>
      <c r="CD392" s="154">
        <f>IF(ISNA(VLOOKUP(M392,DANGERARRETE,10,FALSE)),0,VLOOKUP(M392,DANGERARRETE,10,FALSE))</f>
        <v>0</v>
      </c>
      <c r="CE392" s="154">
        <f>IF(ISNA(VLOOKUP(N392,DANGERARRETE,10,FALSE)),0,VLOOKUP(N392,DANGERARRETE,10,FALSE))</f>
        <v>0</v>
      </c>
      <c r="CF392" s="154">
        <f>IF(ISNA(VLOOKUP(O392,DANGERARRETE,10,FALSE)),0,VLOOKUP(O392,DANGERARRETE,10,FALSE))</f>
        <v>0</v>
      </c>
      <c r="CG392" s="154">
        <f t="shared" si="235"/>
        <v>0</v>
      </c>
      <c r="CH392" s="296" t="str">
        <f t="shared" si="238"/>
        <v>NON</v>
      </c>
    </row>
    <row r="393" spans="1:86" s="108" customFormat="1" ht="26.5" customHeight="1" x14ac:dyDescent="0.25">
      <c r="A393" s="77">
        <v>116</v>
      </c>
      <c r="B393" s="105"/>
      <c r="C393" s="105"/>
      <c r="D393" s="106"/>
      <c r="E393" s="106"/>
      <c r="F393" s="107"/>
      <c r="G393" s="114" t="s">
        <v>76</v>
      </c>
      <c r="H393" s="114" t="s">
        <v>76</v>
      </c>
      <c r="I393" s="114" t="s">
        <v>76</v>
      </c>
      <c r="J393" s="114" t="s">
        <v>76</v>
      </c>
      <c r="K393" s="114" t="s">
        <v>9</v>
      </c>
      <c r="L393" s="108" t="s">
        <v>8</v>
      </c>
      <c r="M393" s="108" t="s">
        <v>8</v>
      </c>
      <c r="N393" s="108" t="s">
        <v>8</v>
      </c>
      <c r="O393" s="108" t="s">
        <v>8</v>
      </c>
      <c r="P393" s="225" t="s">
        <v>76</v>
      </c>
      <c r="Q393" s="244" t="s">
        <v>34</v>
      </c>
      <c r="R393" s="259" t="s">
        <v>299</v>
      </c>
      <c r="S393" s="265" t="s">
        <v>300</v>
      </c>
      <c r="T393" s="217">
        <v>0</v>
      </c>
      <c r="U393" s="149" t="s">
        <v>58</v>
      </c>
      <c r="V393" s="149" t="s">
        <v>256</v>
      </c>
      <c r="W393" s="150" t="str">
        <f t="shared" si="210"/>
        <v>&lt; 30 mn</v>
      </c>
      <c r="X393" s="151" t="s">
        <v>31</v>
      </c>
      <c r="Y393" s="229" t="s">
        <v>108</v>
      </c>
      <c r="Z393" s="152">
        <f t="shared" si="215"/>
        <v>0</v>
      </c>
      <c r="AA393" s="152">
        <f t="shared" si="216"/>
        <v>0</v>
      </c>
      <c r="AB393" s="152">
        <f t="shared" si="217"/>
        <v>0</v>
      </c>
      <c r="AC393" s="152">
        <f t="shared" si="218"/>
        <v>0</v>
      </c>
      <c r="AD393" s="152">
        <f t="shared" si="219"/>
        <v>0</v>
      </c>
      <c r="AE393" s="152">
        <f t="shared" si="220"/>
        <v>0</v>
      </c>
      <c r="AF393" s="152">
        <f t="shared" si="221"/>
        <v>0</v>
      </c>
      <c r="AG393" s="152">
        <f t="shared" si="222"/>
        <v>0</v>
      </c>
      <c r="AH393" s="152">
        <f t="shared" si="223"/>
        <v>0</v>
      </c>
      <c r="AI393" s="152">
        <f t="shared" si="224"/>
        <v>0</v>
      </c>
      <c r="AJ393" s="152">
        <f t="shared" si="225"/>
        <v>0</v>
      </c>
      <c r="AK393" s="152">
        <f t="shared" si="226"/>
        <v>0</v>
      </c>
      <c r="AL393" s="263">
        <f t="shared" si="208"/>
        <v>0</v>
      </c>
      <c r="AM393" s="263">
        <f t="shared" si="240"/>
        <v>0</v>
      </c>
      <c r="AN393" s="263">
        <f t="shared" si="209"/>
        <v>0</v>
      </c>
      <c r="AO393" s="251">
        <f t="shared" si="241"/>
        <v>0</v>
      </c>
      <c r="AP393" s="153">
        <f t="shared" si="228"/>
        <v>0</v>
      </c>
      <c r="AQ393" s="153" t="str">
        <f t="shared" si="229"/>
        <v>0</v>
      </c>
      <c r="AR393" s="153" t="str">
        <f t="shared" si="236"/>
        <v>0</v>
      </c>
      <c r="AS393" s="153" t="str">
        <f t="shared" si="237"/>
        <v>0</v>
      </c>
      <c r="AT393" s="247">
        <f t="shared" si="230"/>
        <v>1</v>
      </c>
      <c r="AU393" s="247" t="str">
        <f t="shared" si="231"/>
        <v>Faible</v>
      </c>
      <c r="AV393" s="346" t="str">
        <f t="shared" si="232"/>
        <v>NON</v>
      </c>
      <c r="AW393" s="234" t="str">
        <f>IF(CB393&lt;100,"RISQUE MINIME","RISQUE NON FAIBLE")</f>
        <v>RISQUE MINIME</v>
      </c>
      <c r="AX393" s="231" t="str">
        <f>IF(AO393=0,"NON","OUI")</f>
        <v>NON</v>
      </c>
      <c r="AY393" s="351"/>
      <c r="AZ393" s="352" t="s">
        <v>310</v>
      </c>
      <c r="BA393" s="237" t="str">
        <f>IF(AP393=0,"NON","OUI")</f>
        <v>NON</v>
      </c>
      <c r="BB393" s="351"/>
      <c r="BC393" s="351"/>
      <c r="BD393" s="352" t="s">
        <v>310</v>
      </c>
      <c r="BE393" s="237" t="str">
        <f t="shared" si="239"/>
        <v>NON</v>
      </c>
      <c r="BF393" s="351"/>
      <c r="BG393" s="354" t="s">
        <v>310</v>
      </c>
      <c r="BH393" s="154">
        <f>IF(ISNA(VLOOKUP(L393,CMRCLP,4,FALSE)),0,VLOOKUP(L393,CMRCLP,4))</f>
        <v>0</v>
      </c>
      <c r="BI393" s="154">
        <f>IF(ISNA(VLOOKUP(M393,CMRCLP,4,FALSE)),0,VLOOKUP(M393,CMRCLP,4))</f>
        <v>0</v>
      </c>
      <c r="BJ393" s="154">
        <f>IF(ISNA(VLOOKUP(N393,CMRCLP,4,FALSE)),0,VLOOKUP(N393,CMRCLP,4))</f>
        <v>0</v>
      </c>
      <c r="BK393" s="154">
        <f>IF(ISNA(VLOOKUP(O393,CMRCLP,4,FALSE)),0,VLOOKUP(O393,CMRCLP,4))</f>
        <v>0</v>
      </c>
      <c r="BL393" s="154">
        <f>IF(ISNA(VLOOKUP(L393,DANGERCLP,2,FALSE)),1,VLOOKUP(L393,DANGERCLP,2,FALSE))</f>
        <v>1</v>
      </c>
      <c r="BM393" s="154">
        <f>IF(ISNA(VLOOKUP(M393,DANGERCLP,2,FALSE)),1,VLOOKUP(M393,DANGERCLP,2,FALSE))</f>
        <v>1</v>
      </c>
      <c r="BN393" s="154">
        <f>IF(ISNA(VLOOKUP(N393,DANGERCLP,2,FALSE)),1,VLOOKUP(N393,DANGERCLP,2,FALSE))</f>
        <v>1</v>
      </c>
      <c r="BO393" s="154">
        <f>IF(ISNA(VLOOKUP(O393,DANGERCLP,2,FALSE)),1,VLOOKUP(O393,DANGERCLP,2,FALSE))</f>
        <v>1</v>
      </c>
      <c r="BP393" s="154">
        <f>IF(ISNA(VLOOKUP(P393,VLEPON,2)),1,VLOOKUP(P393,VLEPON,2))</f>
        <v>1</v>
      </c>
      <c r="BQ393" s="155">
        <f t="shared" si="242"/>
        <v>0</v>
      </c>
      <c r="BR393" s="156">
        <f t="shared" si="211"/>
        <v>11</v>
      </c>
      <c r="BS393" s="156">
        <f t="shared" si="212"/>
        <v>11</v>
      </c>
      <c r="BT393" s="157">
        <f t="shared" si="213"/>
        <v>1</v>
      </c>
      <c r="BU393" s="255">
        <f t="shared" si="227"/>
        <v>1</v>
      </c>
      <c r="BV393" s="252">
        <f>IF(ISNA(VLOOKUP((CONCATENATE(U393,V393)),Fréquencess,3,FALSE)),0,VLOOKUP((CONCATENATE(U393,V393)),Fréquencess,3,FALSE))</f>
        <v>1</v>
      </c>
      <c r="BW393" s="247">
        <f t="shared" si="214"/>
        <v>1</v>
      </c>
      <c r="BX393" s="247">
        <f t="shared" si="233"/>
        <v>1</v>
      </c>
      <c r="BY393" s="247">
        <f>IF(ISNA(VLOOKUP(Q393,score_volatilité,2,FALSE)),0,VLOOKUP(Q393,score_volatilité,2,FALSE))</f>
        <v>1</v>
      </c>
      <c r="BZ393" s="247">
        <f>IF(ISNA(VLOOKUP(X393,score_procédé,2,FALSE)),0,VLOOKUP(X393,score_procédé,2,FALSE))</f>
        <v>0.5</v>
      </c>
      <c r="CA393" s="247">
        <f>IF(ISNA(VLOOKUP(Y393,score_protection,2,FALSE)),0,VLOOKUP(Y393,score_protection,2,FALSE))</f>
        <v>1</v>
      </c>
      <c r="CB393" s="252">
        <f t="shared" si="234"/>
        <v>0.5</v>
      </c>
      <c r="CC393" s="154">
        <f>IF(ISNA(VLOOKUP(L393,DANGERARRETE,10,FALSE)),0,VLOOKUP(L393,DANGERARRETE,10,FALSE))</f>
        <v>0</v>
      </c>
      <c r="CD393" s="154">
        <f>IF(ISNA(VLOOKUP(M393,DANGERARRETE,10,FALSE)),0,VLOOKUP(M393,DANGERARRETE,10,FALSE))</f>
        <v>0</v>
      </c>
      <c r="CE393" s="154">
        <f>IF(ISNA(VLOOKUP(N393,DANGERARRETE,10,FALSE)),0,VLOOKUP(N393,DANGERARRETE,10,FALSE))</f>
        <v>0</v>
      </c>
      <c r="CF393" s="154">
        <f>IF(ISNA(VLOOKUP(O393,DANGERARRETE,10,FALSE)),0,VLOOKUP(O393,DANGERARRETE,10,FALSE))</f>
        <v>0</v>
      </c>
      <c r="CG393" s="154">
        <f t="shared" si="235"/>
        <v>0</v>
      </c>
      <c r="CH393" s="296" t="str">
        <f t="shared" si="238"/>
        <v>NON</v>
      </c>
    </row>
    <row r="394" spans="1:86" s="108" customFormat="1" ht="26.5" customHeight="1" x14ac:dyDescent="0.25">
      <c r="A394" s="77">
        <v>116</v>
      </c>
      <c r="B394" s="105"/>
      <c r="C394" s="105"/>
      <c r="D394" s="106"/>
      <c r="E394" s="106"/>
      <c r="F394" s="107"/>
      <c r="G394" s="114" t="s">
        <v>76</v>
      </c>
      <c r="H394" s="114" t="s">
        <v>76</v>
      </c>
      <c r="I394" s="114" t="s">
        <v>76</v>
      </c>
      <c r="J394" s="114" t="s">
        <v>76</v>
      </c>
      <c r="K394" s="114" t="s">
        <v>9</v>
      </c>
      <c r="L394" s="108" t="s">
        <v>8</v>
      </c>
      <c r="M394" s="108" t="s">
        <v>8</v>
      </c>
      <c r="N394" s="108" t="s">
        <v>8</v>
      </c>
      <c r="O394" s="108" t="s">
        <v>8</v>
      </c>
      <c r="P394" s="225" t="s">
        <v>76</v>
      </c>
      <c r="Q394" s="244" t="s">
        <v>34</v>
      </c>
      <c r="R394" s="259" t="s">
        <v>299</v>
      </c>
      <c r="S394" s="265" t="s">
        <v>300</v>
      </c>
      <c r="T394" s="217">
        <v>0</v>
      </c>
      <c r="U394" s="149" t="s">
        <v>58</v>
      </c>
      <c r="V394" s="149" t="s">
        <v>256</v>
      </c>
      <c r="W394" s="150" t="str">
        <f t="shared" si="210"/>
        <v>&lt; 30 mn</v>
      </c>
      <c r="X394" s="151" t="s">
        <v>31</v>
      </c>
      <c r="Y394" s="229" t="s">
        <v>108</v>
      </c>
      <c r="Z394" s="152">
        <f t="shared" si="215"/>
        <v>0</v>
      </c>
      <c r="AA394" s="152">
        <f t="shared" si="216"/>
        <v>0</v>
      </c>
      <c r="AB394" s="152">
        <f t="shared" si="217"/>
        <v>0</v>
      </c>
      <c r="AC394" s="152">
        <f t="shared" si="218"/>
        <v>0</v>
      </c>
      <c r="AD394" s="152">
        <f t="shared" si="219"/>
        <v>0</v>
      </c>
      <c r="AE394" s="152">
        <f t="shared" si="220"/>
        <v>0</v>
      </c>
      <c r="AF394" s="152">
        <f t="shared" si="221"/>
        <v>0</v>
      </c>
      <c r="AG394" s="152">
        <f t="shared" si="222"/>
        <v>0</v>
      </c>
      <c r="AH394" s="152">
        <f t="shared" si="223"/>
        <v>0</v>
      </c>
      <c r="AI394" s="152">
        <f t="shared" si="224"/>
        <v>0</v>
      </c>
      <c r="AJ394" s="152">
        <f t="shared" si="225"/>
        <v>0</v>
      </c>
      <c r="AK394" s="152">
        <f t="shared" si="226"/>
        <v>0</v>
      </c>
      <c r="AL394" s="263">
        <f t="shared" ref="AL394:AL414" si="243">IF(Q394="inférieure à 80°C",1,0)</f>
        <v>0</v>
      </c>
      <c r="AM394" s="263">
        <f t="shared" si="240"/>
        <v>0</v>
      </c>
      <c r="AN394" s="263">
        <f t="shared" ref="AN394:AN414" si="244">IF(S394="Non concerné",0,IF(S394="Pas disponible",0,1))</f>
        <v>0</v>
      </c>
      <c r="AO394" s="251">
        <f t="shared" si="241"/>
        <v>0</v>
      </c>
      <c r="AP394" s="153">
        <f t="shared" si="228"/>
        <v>0</v>
      </c>
      <c r="AQ394" s="153" t="str">
        <f t="shared" si="229"/>
        <v>0</v>
      </c>
      <c r="AR394" s="153" t="str">
        <f t="shared" si="236"/>
        <v>0</v>
      </c>
      <c r="AS394" s="153" t="str">
        <f t="shared" si="237"/>
        <v>0</v>
      </c>
      <c r="AT394" s="247">
        <f t="shared" si="230"/>
        <v>1</v>
      </c>
      <c r="AU394" s="247" t="str">
        <f t="shared" si="231"/>
        <v>Faible</v>
      </c>
      <c r="AV394" s="346" t="str">
        <f t="shared" si="232"/>
        <v>NON</v>
      </c>
      <c r="AW394" s="234" t="str">
        <f>IF(CB394&lt;100,"RISQUE MINIME","RISQUE NON FAIBLE")</f>
        <v>RISQUE MINIME</v>
      </c>
      <c r="AX394" s="231" t="str">
        <f>IF(AO394=0,"NON","OUI")</f>
        <v>NON</v>
      </c>
      <c r="AY394" s="351"/>
      <c r="AZ394" s="352" t="s">
        <v>310</v>
      </c>
      <c r="BA394" s="237" t="str">
        <f>IF(AP394=0,"NON","OUI")</f>
        <v>NON</v>
      </c>
      <c r="BB394" s="351"/>
      <c r="BC394" s="351"/>
      <c r="BD394" s="352" t="s">
        <v>310</v>
      </c>
      <c r="BE394" s="237" t="str">
        <f t="shared" si="239"/>
        <v>NON</v>
      </c>
      <c r="BF394" s="351"/>
      <c r="BG394" s="354" t="s">
        <v>310</v>
      </c>
      <c r="BH394" s="154">
        <f>IF(ISNA(VLOOKUP(L394,CMRCLP,4,FALSE)),0,VLOOKUP(L394,CMRCLP,4))</f>
        <v>0</v>
      </c>
      <c r="BI394" s="154">
        <f>IF(ISNA(VLOOKUP(M394,CMRCLP,4,FALSE)),0,VLOOKUP(M394,CMRCLP,4))</f>
        <v>0</v>
      </c>
      <c r="BJ394" s="154">
        <f>IF(ISNA(VLOOKUP(N394,CMRCLP,4,FALSE)),0,VLOOKUP(N394,CMRCLP,4))</f>
        <v>0</v>
      </c>
      <c r="BK394" s="154">
        <f>IF(ISNA(VLOOKUP(O394,CMRCLP,4,FALSE)),0,VLOOKUP(O394,CMRCLP,4))</f>
        <v>0</v>
      </c>
      <c r="BL394" s="154">
        <f>IF(ISNA(VLOOKUP(L394,DANGERCLP,2,FALSE)),1,VLOOKUP(L394,DANGERCLP,2,FALSE))</f>
        <v>1</v>
      </c>
      <c r="BM394" s="154">
        <f>IF(ISNA(VLOOKUP(M394,DANGERCLP,2,FALSE)),1,VLOOKUP(M394,DANGERCLP,2,FALSE))</f>
        <v>1</v>
      </c>
      <c r="BN394" s="154">
        <f>IF(ISNA(VLOOKUP(N394,DANGERCLP,2,FALSE)),1,VLOOKUP(N394,DANGERCLP,2,FALSE))</f>
        <v>1</v>
      </c>
      <c r="BO394" s="154">
        <f>IF(ISNA(VLOOKUP(O394,DANGERCLP,2,FALSE)),1,VLOOKUP(O394,DANGERCLP,2,FALSE))</f>
        <v>1</v>
      </c>
      <c r="BP394" s="154">
        <f>IF(ISNA(VLOOKUP(P394,VLEPON,2)),1,VLOOKUP(P394,VLEPON,2))</f>
        <v>1</v>
      </c>
      <c r="BQ394" s="155">
        <f t="shared" si="242"/>
        <v>0</v>
      </c>
      <c r="BR394" s="156">
        <f t="shared" si="211"/>
        <v>11</v>
      </c>
      <c r="BS394" s="156">
        <f t="shared" si="212"/>
        <v>11</v>
      </c>
      <c r="BT394" s="157">
        <f t="shared" si="213"/>
        <v>1</v>
      </c>
      <c r="BU394" s="255">
        <f t="shared" si="227"/>
        <v>1</v>
      </c>
      <c r="BV394" s="252">
        <f>IF(ISNA(VLOOKUP((CONCATENATE(U394,V394)),Fréquencess,3,FALSE)),0,VLOOKUP((CONCATENATE(U394,V394)),Fréquencess,3,FALSE))</f>
        <v>1</v>
      </c>
      <c r="BW394" s="247">
        <f t="shared" si="214"/>
        <v>1</v>
      </c>
      <c r="BX394" s="247">
        <f t="shared" si="233"/>
        <v>1</v>
      </c>
      <c r="BY394" s="247">
        <f>IF(ISNA(VLOOKUP(Q394,score_volatilité,2,FALSE)),0,VLOOKUP(Q394,score_volatilité,2,FALSE))</f>
        <v>1</v>
      </c>
      <c r="BZ394" s="247">
        <f>IF(ISNA(VLOOKUP(X394,score_procédé,2,FALSE)),0,VLOOKUP(X394,score_procédé,2,FALSE))</f>
        <v>0.5</v>
      </c>
      <c r="CA394" s="247">
        <f>IF(ISNA(VLOOKUP(Y394,score_protection,2,FALSE)),0,VLOOKUP(Y394,score_protection,2,FALSE))</f>
        <v>1</v>
      </c>
      <c r="CB394" s="252">
        <f t="shared" si="234"/>
        <v>0.5</v>
      </c>
      <c r="CC394" s="154">
        <f>IF(ISNA(VLOOKUP(L394,DANGERARRETE,10,FALSE)),0,VLOOKUP(L394,DANGERARRETE,10,FALSE))</f>
        <v>0</v>
      </c>
      <c r="CD394" s="154">
        <f>IF(ISNA(VLOOKUP(M394,DANGERARRETE,10,FALSE)),0,VLOOKUP(M394,DANGERARRETE,10,FALSE))</f>
        <v>0</v>
      </c>
      <c r="CE394" s="154">
        <f>IF(ISNA(VLOOKUP(N394,DANGERARRETE,10,FALSE)),0,VLOOKUP(N394,DANGERARRETE,10,FALSE))</f>
        <v>0</v>
      </c>
      <c r="CF394" s="154">
        <f>IF(ISNA(VLOOKUP(O394,DANGERARRETE,10,FALSE)),0,VLOOKUP(O394,DANGERARRETE,10,FALSE))</f>
        <v>0</v>
      </c>
      <c r="CG394" s="154">
        <f t="shared" si="235"/>
        <v>0</v>
      </c>
      <c r="CH394" s="296" t="str">
        <f t="shared" si="238"/>
        <v>NON</v>
      </c>
    </row>
    <row r="395" spans="1:86" s="108" customFormat="1" ht="26.5" customHeight="1" x14ac:dyDescent="0.25">
      <c r="A395" s="77">
        <v>116</v>
      </c>
      <c r="B395" s="105"/>
      <c r="C395" s="105"/>
      <c r="D395" s="106"/>
      <c r="E395" s="106"/>
      <c r="F395" s="107"/>
      <c r="G395" s="114" t="s">
        <v>76</v>
      </c>
      <c r="H395" s="114" t="s">
        <v>76</v>
      </c>
      <c r="I395" s="114" t="s">
        <v>76</v>
      </c>
      <c r="J395" s="114" t="s">
        <v>76</v>
      </c>
      <c r="K395" s="114" t="s">
        <v>9</v>
      </c>
      <c r="L395" s="108" t="s">
        <v>8</v>
      </c>
      <c r="M395" s="108" t="s">
        <v>8</v>
      </c>
      <c r="N395" s="108" t="s">
        <v>8</v>
      </c>
      <c r="O395" s="108" t="s">
        <v>8</v>
      </c>
      <c r="P395" s="225" t="s">
        <v>76</v>
      </c>
      <c r="Q395" s="244" t="s">
        <v>34</v>
      </c>
      <c r="R395" s="259" t="s">
        <v>299</v>
      </c>
      <c r="S395" s="265" t="s">
        <v>300</v>
      </c>
      <c r="T395" s="217">
        <v>0</v>
      </c>
      <c r="U395" s="149" t="s">
        <v>58</v>
      </c>
      <c r="V395" s="149" t="s">
        <v>256</v>
      </c>
      <c r="W395" s="150" t="str">
        <f t="shared" si="210"/>
        <v>&lt; 30 mn</v>
      </c>
      <c r="X395" s="151" t="s">
        <v>31</v>
      </c>
      <c r="Y395" s="229" t="s">
        <v>108</v>
      </c>
      <c r="Z395" s="152">
        <f t="shared" si="215"/>
        <v>0</v>
      </c>
      <c r="AA395" s="152">
        <f t="shared" si="216"/>
        <v>0</v>
      </c>
      <c r="AB395" s="152">
        <f t="shared" si="217"/>
        <v>0</v>
      </c>
      <c r="AC395" s="152">
        <f t="shared" si="218"/>
        <v>0</v>
      </c>
      <c r="AD395" s="152">
        <f t="shared" si="219"/>
        <v>0</v>
      </c>
      <c r="AE395" s="152">
        <f t="shared" si="220"/>
        <v>0</v>
      </c>
      <c r="AF395" s="152">
        <f t="shared" si="221"/>
        <v>0</v>
      </c>
      <c r="AG395" s="152">
        <f t="shared" si="222"/>
        <v>0</v>
      </c>
      <c r="AH395" s="152">
        <f t="shared" si="223"/>
        <v>0</v>
      </c>
      <c r="AI395" s="152">
        <f t="shared" si="224"/>
        <v>0</v>
      </c>
      <c r="AJ395" s="152">
        <f t="shared" si="225"/>
        <v>0</v>
      </c>
      <c r="AK395" s="152">
        <f t="shared" si="226"/>
        <v>0</v>
      </c>
      <c r="AL395" s="263">
        <f t="shared" si="243"/>
        <v>0</v>
      </c>
      <c r="AM395" s="263">
        <f t="shared" si="240"/>
        <v>0</v>
      </c>
      <c r="AN395" s="263">
        <f t="shared" si="244"/>
        <v>0</v>
      </c>
      <c r="AO395" s="251">
        <f t="shared" si="241"/>
        <v>0</v>
      </c>
      <c r="AP395" s="153">
        <f t="shared" si="228"/>
        <v>0</v>
      </c>
      <c r="AQ395" s="153" t="str">
        <f t="shared" si="229"/>
        <v>0</v>
      </c>
      <c r="AR395" s="153" t="str">
        <f t="shared" si="236"/>
        <v>0</v>
      </c>
      <c r="AS395" s="153" t="str">
        <f t="shared" si="237"/>
        <v>0</v>
      </c>
      <c r="AT395" s="247">
        <f t="shared" si="230"/>
        <v>1</v>
      </c>
      <c r="AU395" s="247" t="str">
        <f t="shared" si="231"/>
        <v>Faible</v>
      </c>
      <c r="AV395" s="346" t="str">
        <f t="shared" si="232"/>
        <v>NON</v>
      </c>
      <c r="AW395" s="234" t="str">
        <f>IF(CB395&lt;100,"RISQUE MINIME","RISQUE NON FAIBLE")</f>
        <v>RISQUE MINIME</v>
      </c>
      <c r="AX395" s="231" t="str">
        <f>IF(AO395=0,"NON","OUI")</f>
        <v>NON</v>
      </c>
      <c r="AY395" s="351"/>
      <c r="AZ395" s="352" t="s">
        <v>310</v>
      </c>
      <c r="BA395" s="237" t="str">
        <f>IF(AP395=0,"NON","OUI")</f>
        <v>NON</v>
      </c>
      <c r="BB395" s="351"/>
      <c r="BC395" s="351"/>
      <c r="BD395" s="352" t="s">
        <v>310</v>
      </c>
      <c r="BE395" s="237" t="str">
        <f t="shared" si="239"/>
        <v>NON</v>
      </c>
      <c r="BF395" s="351"/>
      <c r="BG395" s="354" t="s">
        <v>310</v>
      </c>
      <c r="BH395" s="154">
        <f>IF(ISNA(VLOOKUP(L395,CMRCLP,4,FALSE)),0,VLOOKUP(L395,CMRCLP,4))</f>
        <v>0</v>
      </c>
      <c r="BI395" s="154">
        <f>IF(ISNA(VLOOKUP(M395,CMRCLP,4,FALSE)),0,VLOOKUP(M395,CMRCLP,4))</f>
        <v>0</v>
      </c>
      <c r="BJ395" s="154">
        <f>IF(ISNA(VLOOKUP(N395,CMRCLP,4,FALSE)),0,VLOOKUP(N395,CMRCLP,4))</f>
        <v>0</v>
      </c>
      <c r="BK395" s="154">
        <f>IF(ISNA(VLOOKUP(O395,CMRCLP,4,FALSE)),0,VLOOKUP(O395,CMRCLP,4))</f>
        <v>0</v>
      </c>
      <c r="BL395" s="154">
        <f>IF(ISNA(VLOOKUP(L395,DANGERCLP,2,FALSE)),1,VLOOKUP(L395,DANGERCLP,2,FALSE))</f>
        <v>1</v>
      </c>
      <c r="BM395" s="154">
        <f>IF(ISNA(VLOOKUP(M395,DANGERCLP,2,FALSE)),1,VLOOKUP(M395,DANGERCLP,2,FALSE))</f>
        <v>1</v>
      </c>
      <c r="BN395" s="154">
        <f>IF(ISNA(VLOOKUP(N395,DANGERCLP,2,FALSE)),1,VLOOKUP(N395,DANGERCLP,2,FALSE))</f>
        <v>1</v>
      </c>
      <c r="BO395" s="154">
        <f>IF(ISNA(VLOOKUP(O395,DANGERCLP,2,FALSE)),1,VLOOKUP(O395,DANGERCLP,2,FALSE))</f>
        <v>1</v>
      </c>
      <c r="BP395" s="154">
        <f>IF(ISNA(VLOOKUP(P395,VLEPON,2)),1,VLOOKUP(P395,VLEPON,2))</f>
        <v>1</v>
      </c>
      <c r="BQ395" s="155">
        <f t="shared" si="242"/>
        <v>0</v>
      </c>
      <c r="BR395" s="156">
        <f t="shared" si="211"/>
        <v>11</v>
      </c>
      <c r="BS395" s="156">
        <f t="shared" si="212"/>
        <v>11</v>
      </c>
      <c r="BT395" s="157">
        <f t="shared" si="213"/>
        <v>1</v>
      </c>
      <c r="BU395" s="255">
        <f t="shared" si="227"/>
        <v>1</v>
      </c>
      <c r="BV395" s="252">
        <f>IF(ISNA(VLOOKUP((CONCATENATE(U395,V395)),Fréquencess,3,FALSE)),0,VLOOKUP((CONCATENATE(U395,V395)),Fréquencess,3,FALSE))</f>
        <v>1</v>
      </c>
      <c r="BW395" s="247">
        <f t="shared" si="214"/>
        <v>1</v>
      </c>
      <c r="BX395" s="247">
        <f t="shared" si="233"/>
        <v>1</v>
      </c>
      <c r="BY395" s="247">
        <f>IF(ISNA(VLOOKUP(Q395,score_volatilité,2,FALSE)),0,VLOOKUP(Q395,score_volatilité,2,FALSE))</f>
        <v>1</v>
      </c>
      <c r="BZ395" s="247">
        <f>IF(ISNA(VLOOKUP(X395,score_procédé,2,FALSE)),0,VLOOKUP(X395,score_procédé,2,FALSE))</f>
        <v>0.5</v>
      </c>
      <c r="CA395" s="247">
        <f>IF(ISNA(VLOOKUP(Y395,score_protection,2,FALSE)),0,VLOOKUP(Y395,score_protection,2,FALSE))</f>
        <v>1</v>
      </c>
      <c r="CB395" s="252">
        <f t="shared" si="234"/>
        <v>0.5</v>
      </c>
      <c r="CC395" s="154">
        <f>IF(ISNA(VLOOKUP(L395,DANGERARRETE,10,FALSE)),0,VLOOKUP(L395,DANGERARRETE,10,FALSE))</f>
        <v>0</v>
      </c>
      <c r="CD395" s="154">
        <f>IF(ISNA(VLOOKUP(M395,DANGERARRETE,10,FALSE)),0,VLOOKUP(M395,DANGERARRETE,10,FALSE))</f>
        <v>0</v>
      </c>
      <c r="CE395" s="154">
        <f>IF(ISNA(VLOOKUP(N395,DANGERARRETE,10,FALSE)),0,VLOOKUP(N395,DANGERARRETE,10,FALSE))</f>
        <v>0</v>
      </c>
      <c r="CF395" s="154">
        <f>IF(ISNA(VLOOKUP(O395,DANGERARRETE,10,FALSE)),0,VLOOKUP(O395,DANGERARRETE,10,FALSE))</f>
        <v>0</v>
      </c>
      <c r="CG395" s="154">
        <f t="shared" si="235"/>
        <v>0</v>
      </c>
      <c r="CH395" s="296" t="str">
        <f t="shared" si="238"/>
        <v>NON</v>
      </c>
    </row>
    <row r="396" spans="1:86" s="108" customFormat="1" ht="26.5" customHeight="1" x14ac:dyDescent="0.25">
      <c r="A396" s="77">
        <v>116</v>
      </c>
      <c r="B396" s="105"/>
      <c r="C396" s="105"/>
      <c r="D396" s="106"/>
      <c r="E396" s="106"/>
      <c r="F396" s="107"/>
      <c r="G396" s="114" t="s">
        <v>76</v>
      </c>
      <c r="H396" s="114" t="s">
        <v>76</v>
      </c>
      <c r="I396" s="114" t="s">
        <v>76</v>
      </c>
      <c r="J396" s="114" t="s">
        <v>76</v>
      </c>
      <c r="K396" s="114" t="s">
        <v>9</v>
      </c>
      <c r="L396" s="108" t="s">
        <v>8</v>
      </c>
      <c r="M396" s="108" t="s">
        <v>8</v>
      </c>
      <c r="N396" s="108" t="s">
        <v>8</v>
      </c>
      <c r="O396" s="108" t="s">
        <v>8</v>
      </c>
      <c r="P396" s="225" t="s">
        <v>76</v>
      </c>
      <c r="Q396" s="244" t="s">
        <v>34</v>
      </c>
      <c r="R396" s="259" t="s">
        <v>299</v>
      </c>
      <c r="S396" s="265" t="s">
        <v>300</v>
      </c>
      <c r="T396" s="217">
        <v>0</v>
      </c>
      <c r="U396" s="149" t="s">
        <v>58</v>
      </c>
      <c r="V396" s="149" t="s">
        <v>256</v>
      </c>
      <c r="W396" s="150" t="str">
        <f t="shared" si="210"/>
        <v>&lt; 30 mn</v>
      </c>
      <c r="X396" s="151" t="s">
        <v>31</v>
      </c>
      <c r="Y396" s="229" t="s">
        <v>108</v>
      </c>
      <c r="Z396" s="152">
        <f t="shared" si="215"/>
        <v>0</v>
      </c>
      <c r="AA396" s="152">
        <f t="shared" si="216"/>
        <v>0</v>
      </c>
      <c r="AB396" s="152">
        <f t="shared" si="217"/>
        <v>0</v>
      </c>
      <c r="AC396" s="152">
        <f t="shared" si="218"/>
        <v>0</v>
      </c>
      <c r="AD396" s="152">
        <f t="shared" si="219"/>
        <v>0</v>
      </c>
      <c r="AE396" s="152">
        <f t="shared" si="220"/>
        <v>0</v>
      </c>
      <c r="AF396" s="152">
        <f t="shared" si="221"/>
        <v>0</v>
      </c>
      <c r="AG396" s="152">
        <f t="shared" si="222"/>
        <v>0</v>
      </c>
      <c r="AH396" s="152">
        <f t="shared" si="223"/>
        <v>0</v>
      </c>
      <c r="AI396" s="152">
        <f t="shared" si="224"/>
        <v>0</v>
      </c>
      <c r="AJ396" s="152">
        <f t="shared" si="225"/>
        <v>0</v>
      </c>
      <c r="AK396" s="152">
        <f t="shared" si="226"/>
        <v>0</v>
      </c>
      <c r="AL396" s="263">
        <f t="shared" si="243"/>
        <v>0</v>
      </c>
      <c r="AM396" s="263">
        <f t="shared" si="240"/>
        <v>0</v>
      </c>
      <c r="AN396" s="263">
        <f t="shared" si="244"/>
        <v>0</v>
      </c>
      <c r="AO396" s="251">
        <f t="shared" si="241"/>
        <v>0</v>
      </c>
      <c r="AP396" s="153">
        <f t="shared" si="228"/>
        <v>0</v>
      </c>
      <c r="AQ396" s="153" t="str">
        <f t="shared" si="229"/>
        <v>0</v>
      </c>
      <c r="AR396" s="153" t="str">
        <f t="shared" si="236"/>
        <v>0</v>
      </c>
      <c r="AS396" s="153" t="str">
        <f t="shared" si="237"/>
        <v>0</v>
      </c>
      <c r="AT396" s="247">
        <f t="shared" si="230"/>
        <v>1</v>
      </c>
      <c r="AU396" s="247" t="str">
        <f t="shared" si="231"/>
        <v>Faible</v>
      </c>
      <c r="AV396" s="346" t="str">
        <f t="shared" si="232"/>
        <v>NON</v>
      </c>
      <c r="AW396" s="234" t="str">
        <f>IF(CB396&lt;100,"RISQUE MINIME","RISQUE NON FAIBLE")</f>
        <v>RISQUE MINIME</v>
      </c>
      <c r="AX396" s="231" t="str">
        <f>IF(AO396=0,"NON","OUI")</f>
        <v>NON</v>
      </c>
      <c r="AY396" s="351"/>
      <c r="AZ396" s="352" t="s">
        <v>310</v>
      </c>
      <c r="BA396" s="237" t="str">
        <f>IF(AP396=0,"NON","OUI")</f>
        <v>NON</v>
      </c>
      <c r="BB396" s="351"/>
      <c r="BC396" s="351"/>
      <c r="BD396" s="352" t="s">
        <v>310</v>
      </c>
      <c r="BE396" s="237" t="str">
        <f t="shared" si="239"/>
        <v>NON</v>
      </c>
      <c r="BF396" s="351"/>
      <c r="BG396" s="354" t="s">
        <v>310</v>
      </c>
      <c r="BH396" s="154">
        <f>IF(ISNA(VLOOKUP(L396,CMRCLP,4,FALSE)),0,VLOOKUP(L396,CMRCLP,4))</f>
        <v>0</v>
      </c>
      <c r="BI396" s="154">
        <f>IF(ISNA(VLOOKUP(M396,CMRCLP,4,FALSE)),0,VLOOKUP(M396,CMRCLP,4))</f>
        <v>0</v>
      </c>
      <c r="BJ396" s="154">
        <f>IF(ISNA(VLOOKUP(N396,CMRCLP,4,FALSE)),0,VLOOKUP(N396,CMRCLP,4))</f>
        <v>0</v>
      </c>
      <c r="BK396" s="154">
        <f>IF(ISNA(VLOOKUP(O396,CMRCLP,4,FALSE)),0,VLOOKUP(O396,CMRCLP,4))</f>
        <v>0</v>
      </c>
      <c r="BL396" s="154">
        <f>IF(ISNA(VLOOKUP(L396,DANGERCLP,2,FALSE)),1,VLOOKUP(L396,DANGERCLP,2,FALSE))</f>
        <v>1</v>
      </c>
      <c r="BM396" s="154">
        <f>IF(ISNA(VLOOKUP(M396,DANGERCLP,2,FALSE)),1,VLOOKUP(M396,DANGERCLP,2,FALSE))</f>
        <v>1</v>
      </c>
      <c r="BN396" s="154">
        <f>IF(ISNA(VLOOKUP(N396,DANGERCLP,2,FALSE)),1,VLOOKUP(N396,DANGERCLP,2,FALSE))</f>
        <v>1</v>
      </c>
      <c r="BO396" s="154">
        <f>IF(ISNA(VLOOKUP(O396,DANGERCLP,2,FALSE)),1,VLOOKUP(O396,DANGERCLP,2,FALSE))</f>
        <v>1</v>
      </c>
      <c r="BP396" s="154">
        <f>IF(ISNA(VLOOKUP(P396,VLEPON,2)),1,VLOOKUP(P396,VLEPON,2))</f>
        <v>1</v>
      </c>
      <c r="BQ396" s="155">
        <f t="shared" si="242"/>
        <v>0</v>
      </c>
      <c r="BR396" s="156">
        <f t="shared" si="211"/>
        <v>11</v>
      </c>
      <c r="BS396" s="156">
        <f t="shared" si="212"/>
        <v>11</v>
      </c>
      <c r="BT396" s="157">
        <f t="shared" si="213"/>
        <v>1</v>
      </c>
      <c r="BU396" s="255">
        <f t="shared" si="227"/>
        <v>1</v>
      </c>
      <c r="BV396" s="252">
        <f>IF(ISNA(VLOOKUP((CONCATENATE(U396,V396)),Fréquencess,3,FALSE)),0,VLOOKUP((CONCATENATE(U396,V396)),Fréquencess,3,FALSE))</f>
        <v>1</v>
      </c>
      <c r="BW396" s="247">
        <f t="shared" si="214"/>
        <v>1</v>
      </c>
      <c r="BX396" s="247">
        <f t="shared" si="233"/>
        <v>1</v>
      </c>
      <c r="BY396" s="247">
        <f>IF(ISNA(VLOOKUP(Q396,score_volatilité,2,FALSE)),0,VLOOKUP(Q396,score_volatilité,2,FALSE))</f>
        <v>1</v>
      </c>
      <c r="BZ396" s="247">
        <f>IF(ISNA(VLOOKUP(X396,score_procédé,2,FALSE)),0,VLOOKUP(X396,score_procédé,2,FALSE))</f>
        <v>0.5</v>
      </c>
      <c r="CA396" s="247">
        <f>IF(ISNA(VLOOKUP(Y396,score_protection,2,FALSE)),0,VLOOKUP(Y396,score_protection,2,FALSE))</f>
        <v>1</v>
      </c>
      <c r="CB396" s="252">
        <f t="shared" si="234"/>
        <v>0.5</v>
      </c>
      <c r="CC396" s="154">
        <f>IF(ISNA(VLOOKUP(L396,DANGERARRETE,10,FALSE)),0,VLOOKUP(L396,DANGERARRETE,10,FALSE))</f>
        <v>0</v>
      </c>
      <c r="CD396" s="154">
        <f>IF(ISNA(VLOOKUP(M396,DANGERARRETE,10,FALSE)),0,VLOOKUP(M396,DANGERARRETE,10,FALSE))</f>
        <v>0</v>
      </c>
      <c r="CE396" s="154">
        <f>IF(ISNA(VLOOKUP(N396,DANGERARRETE,10,FALSE)),0,VLOOKUP(N396,DANGERARRETE,10,FALSE))</f>
        <v>0</v>
      </c>
      <c r="CF396" s="154">
        <f>IF(ISNA(VLOOKUP(O396,DANGERARRETE,10,FALSE)),0,VLOOKUP(O396,DANGERARRETE,10,FALSE))</f>
        <v>0</v>
      </c>
      <c r="CG396" s="154">
        <f t="shared" si="235"/>
        <v>0</v>
      </c>
      <c r="CH396" s="296" t="str">
        <f t="shared" si="238"/>
        <v>NON</v>
      </c>
    </row>
    <row r="397" spans="1:86" s="108" customFormat="1" ht="26.5" customHeight="1" x14ac:dyDescent="0.25">
      <c r="A397" s="77">
        <v>116</v>
      </c>
      <c r="B397" s="105"/>
      <c r="C397" s="105"/>
      <c r="D397" s="106"/>
      <c r="E397" s="106"/>
      <c r="F397" s="107"/>
      <c r="G397" s="114" t="s">
        <v>76</v>
      </c>
      <c r="H397" s="114" t="s">
        <v>76</v>
      </c>
      <c r="I397" s="114" t="s">
        <v>76</v>
      </c>
      <c r="J397" s="114" t="s">
        <v>76</v>
      </c>
      <c r="K397" s="114" t="s">
        <v>9</v>
      </c>
      <c r="L397" s="108" t="s">
        <v>8</v>
      </c>
      <c r="M397" s="108" t="s">
        <v>8</v>
      </c>
      <c r="N397" s="108" t="s">
        <v>8</v>
      </c>
      <c r="O397" s="108" t="s">
        <v>8</v>
      </c>
      <c r="P397" s="225" t="s">
        <v>76</v>
      </c>
      <c r="Q397" s="244" t="s">
        <v>34</v>
      </c>
      <c r="R397" s="259" t="s">
        <v>299</v>
      </c>
      <c r="S397" s="265" t="s">
        <v>300</v>
      </c>
      <c r="T397" s="217">
        <v>0</v>
      </c>
      <c r="U397" s="149" t="s">
        <v>58</v>
      </c>
      <c r="V397" s="149" t="s">
        <v>256</v>
      </c>
      <c r="W397" s="150" t="str">
        <f t="shared" si="210"/>
        <v>&lt; 30 mn</v>
      </c>
      <c r="X397" s="151" t="s">
        <v>31</v>
      </c>
      <c r="Y397" s="229" t="s">
        <v>108</v>
      </c>
      <c r="Z397" s="152">
        <f t="shared" si="215"/>
        <v>0</v>
      </c>
      <c r="AA397" s="152">
        <f t="shared" si="216"/>
        <v>0</v>
      </c>
      <c r="AB397" s="152">
        <f t="shared" si="217"/>
        <v>0</v>
      </c>
      <c r="AC397" s="152">
        <f t="shared" si="218"/>
        <v>0</v>
      </c>
      <c r="AD397" s="152">
        <f t="shared" si="219"/>
        <v>0</v>
      </c>
      <c r="AE397" s="152">
        <f t="shared" si="220"/>
        <v>0</v>
      </c>
      <c r="AF397" s="152">
        <f t="shared" si="221"/>
        <v>0</v>
      </c>
      <c r="AG397" s="152">
        <f t="shared" si="222"/>
        <v>0</v>
      </c>
      <c r="AH397" s="152">
        <f t="shared" si="223"/>
        <v>0</v>
      </c>
      <c r="AI397" s="152">
        <f t="shared" si="224"/>
        <v>0</v>
      </c>
      <c r="AJ397" s="152">
        <f t="shared" si="225"/>
        <v>0</v>
      </c>
      <c r="AK397" s="152">
        <f t="shared" si="226"/>
        <v>0</v>
      </c>
      <c r="AL397" s="263">
        <f t="shared" si="243"/>
        <v>0</v>
      </c>
      <c r="AM397" s="263">
        <f t="shared" si="240"/>
        <v>0</v>
      </c>
      <c r="AN397" s="263">
        <f t="shared" si="244"/>
        <v>0</v>
      </c>
      <c r="AO397" s="251">
        <f t="shared" si="241"/>
        <v>0</v>
      </c>
      <c r="AP397" s="153">
        <f t="shared" si="228"/>
        <v>0</v>
      </c>
      <c r="AQ397" s="153" t="str">
        <f t="shared" si="229"/>
        <v>0</v>
      </c>
      <c r="AR397" s="153" t="str">
        <f t="shared" si="236"/>
        <v>0</v>
      </c>
      <c r="AS397" s="153" t="str">
        <f t="shared" si="237"/>
        <v>0</v>
      </c>
      <c r="AT397" s="247">
        <f t="shared" si="230"/>
        <v>1</v>
      </c>
      <c r="AU397" s="247" t="str">
        <f t="shared" si="231"/>
        <v>Faible</v>
      </c>
      <c r="AV397" s="346" t="str">
        <f t="shared" si="232"/>
        <v>NON</v>
      </c>
      <c r="AW397" s="234" t="str">
        <f>IF(CB397&lt;100,"RISQUE MINIME","RISQUE NON FAIBLE")</f>
        <v>RISQUE MINIME</v>
      </c>
      <c r="AX397" s="231" t="str">
        <f>IF(AO397=0,"NON","OUI")</f>
        <v>NON</v>
      </c>
      <c r="AY397" s="351"/>
      <c r="AZ397" s="352" t="s">
        <v>310</v>
      </c>
      <c r="BA397" s="237" t="str">
        <f>IF(AP397=0,"NON","OUI")</f>
        <v>NON</v>
      </c>
      <c r="BB397" s="351"/>
      <c r="BC397" s="351"/>
      <c r="BD397" s="352" t="s">
        <v>310</v>
      </c>
      <c r="BE397" s="237" t="str">
        <f t="shared" si="239"/>
        <v>NON</v>
      </c>
      <c r="BF397" s="351"/>
      <c r="BG397" s="354" t="s">
        <v>310</v>
      </c>
      <c r="BH397" s="154">
        <f>IF(ISNA(VLOOKUP(L397,CMRCLP,4,FALSE)),0,VLOOKUP(L397,CMRCLP,4))</f>
        <v>0</v>
      </c>
      <c r="BI397" s="154">
        <f>IF(ISNA(VLOOKUP(M397,CMRCLP,4,FALSE)),0,VLOOKUP(M397,CMRCLP,4))</f>
        <v>0</v>
      </c>
      <c r="BJ397" s="154">
        <f>IF(ISNA(VLOOKUP(N397,CMRCLP,4,FALSE)),0,VLOOKUP(N397,CMRCLP,4))</f>
        <v>0</v>
      </c>
      <c r="BK397" s="154">
        <f>IF(ISNA(VLOOKUP(O397,CMRCLP,4,FALSE)),0,VLOOKUP(O397,CMRCLP,4))</f>
        <v>0</v>
      </c>
      <c r="BL397" s="154">
        <f>IF(ISNA(VLOOKUP(L397,DANGERCLP,2,FALSE)),1,VLOOKUP(L397,DANGERCLP,2,FALSE))</f>
        <v>1</v>
      </c>
      <c r="BM397" s="154">
        <f>IF(ISNA(VLOOKUP(M397,DANGERCLP,2,FALSE)),1,VLOOKUP(M397,DANGERCLP,2,FALSE))</f>
        <v>1</v>
      </c>
      <c r="BN397" s="154">
        <f>IF(ISNA(VLOOKUP(N397,DANGERCLP,2,FALSE)),1,VLOOKUP(N397,DANGERCLP,2,FALSE))</f>
        <v>1</v>
      </c>
      <c r="BO397" s="154">
        <f>IF(ISNA(VLOOKUP(O397,DANGERCLP,2,FALSE)),1,VLOOKUP(O397,DANGERCLP,2,FALSE))</f>
        <v>1</v>
      </c>
      <c r="BP397" s="154">
        <f>IF(ISNA(VLOOKUP(P397,VLEPON,2)),1,VLOOKUP(P397,VLEPON,2))</f>
        <v>1</v>
      </c>
      <c r="BQ397" s="155">
        <f t="shared" si="242"/>
        <v>0</v>
      </c>
      <c r="BR397" s="156">
        <f t="shared" si="211"/>
        <v>11</v>
      </c>
      <c r="BS397" s="156">
        <f t="shared" si="212"/>
        <v>11</v>
      </c>
      <c r="BT397" s="157">
        <f t="shared" si="213"/>
        <v>1</v>
      </c>
      <c r="BU397" s="255">
        <f t="shared" si="227"/>
        <v>1</v>
      </c>
      <c r="BV397" s="252">
        <f>IF(ISNA(VLOOKUP((CONCATENATE(U397,V397)),Fréquencess,3,FALSE)),0,VLOOKUP((CONCATENATE(U397,V397)),Fréquencess,3,FALSE))</f>
        <v>1</v>
      </c>
      <c r="BW397" s="247">
        <f t="shared" si="214"/>
        <v>1</v>
      </c>
      <c r="BX397" s="247">
        <f t="shared" si="233"/>
        <v>1</v>
      </c>
      <c r="BY397" s="247">
        <f>IF(ISNA(VLOOKUP(Q397,score_volatilité,2,FALSE)),0,VLOOKUP(Q397,score_volatilité,2,FALSE))</f>
        <v>1</v>
      </c>
      <c r="BZ397" s="247">
        <f>IF(ISNA(VLOOKUP(X397,score_procédé,2,FALSE)),0,VLOOKUP(X397,score_procédé,2,FALSE))</f>
        <v>0.5</v>
      </c>
      <c r="CA397" s="247">
        <f>IF(ISNA(VLOOKUP(Y397,score_protection,2,FALSE)),0,VLOOKUP(Y397,score_protection,2,FALSE))</f>
        <v>1</v>
      </c>
      <c r="CB397" s="252">
        <f t="shared" si="234"/>
        <v>0.5</v>
      </c>
      <c r="CC397" s="154">
        <f>IF(ISNA(VLOOKUP(L397,DANGERARRETE,10,FALSE)),0,VLOOKUP(L397,DANGERARRETE,10,FALSE))</f>
        <v>0</v>
      </c>
      <c r="CD397" s="154">
        <f>IF(ISNA(VLOOKUP(M397,DANGERARRETE,10,FALSE)),0,VLOOKUP(M397,DANGERARRETE,10,FALSE))</f>
        <v>0</v>
      </c>
      <c r="CE397" s="154">
        <f>IF(ISNA(VLOOKUP(N397,DANGERARRETE,10,FALSE)),0,VLOOKUP(N397,DANGERARRETE,10,FALSE))</f>
        <v>0</v>
      </c>
      <c r="CF397" s="154">
        <f>IF(ISNA(VLOOKUP(O397,DANGERARRETE,10,FALSE)),0,VLOOKUP(O397,DANGERARRETE,10,FALSE))</f>
        <v>0</v>
      </c>
      <c r="CG397" s="154">
        <f t="shared" si="235"/>
        <v>0</v>
      </c>
      <c r="CH397" s="296" t="str">
        <f t="shared" si="238"/>
        <v>NON</v>
      </c>
    </row>
    <row r="398" spans="1:86" s="108" customFormat="1" ht="26.5" customHeight="1" x14ac:dyDescent="0.25">
      <c r="A398" s="77">
        <v>116</v>
      </c>
      <c r="B398" s="105"/>
      <c r="C398" s="105"/>
      <c r="D398" s="106"/>
      <c r="E398" s="106"/>
      <c r="F398" s="107"/>
      <c r="G398" s="114" t="s">
        <v>76</v>
      </c>
      <c r="H398" s="114" t="s">
        <v>76</v>
      </c>
      <c r="I398" s="114" t="s">
        <v>76</v>
      </c>
      <c r="J398" s="114" t="s">
        <v>76</v>
      </c>
      <c r="K398" s="114" t="s">
        <v>9</v>
      </c>
      <c r="L398" s="108" t="s">
        <v>8</v>
      </c>
      <c r="M398" s="108" t="s">
        <v>8</v>
      </c>
      <c r="N398" s="108" t="s">
        <v>8</v>
      </c>
      <c r="O398" s="108" t="s">
        <v>8</v>
      </c>
      <c r="P398" s="225" t="s">
        <v>76</v>
      </c>
      <c r="Q398" s="244" t="s">
        <v>34</v>
      </c>
      <c r="R398" s="259" t="s">
        <v>299</v>
      </c>
      <c r="S398" s="265" t="s">
        <v>300</v>
      </c>
      <c r="T398" s="217">
        <v>0</v>
      </c>
      <c r="U398" s="149" t="s">
        <v>58</v>
      </c>
      <c r="V398" s="149" t="s">
        <v>256</v>
      </c>
      <c r="W398" s="150" t="str">
        <f t="shared" si="210"/>
        <v>&lt; 30 mn</v>
      </c>
      <c r="X398" s="151" t="s">
        <v>31</v>
      </c>
      <c r="Y398" s="229" t="s">
        <v>108</v>
      </c>
      <c r="Z398" s="152">
        <f t="shared" si="215"/>
        <v>0</v>
      </c>
      <c r="AA398" s="152">
        <f t="shared" si="216"/>
        <v>0</v>
      </c>
      <c r="AB398" s="152">
        <f t="shared" si="217"/>
        <v>0</v>
      </c>
      <c r="AC398" s="152">
        <f t="shared" si="218"/>
        <v>0</v>
      </c>
      <c r="AD398" s="152">
        <f t="shared" si="219"/>
        <v>0</v>
      </c>
      <c r="AE398" s="152">
        <f t="shared" si="220"/>
        <v>0</v>
      </c>
      <c r="AF398" s="152">
        <f t="shared" si="221"/>
        <v>0</v>
      </c>
      <c r="AG398" s="152">
        <f t="shared" si="222"/>
        <v>0</v>
      </c>
      <c r="AH398" s="152">
        <f t="shared" si="223"/>
        <v>0</v>
      </c>
      <c r="AI398" s="152">
        <f t="shared" si="224"/>
        <v>0</v>
      </c>
      <c r="AJ398" s="152">
        <f t="shared" si="225"/>
        <v>0</v>
      </c>
      <c r="AK398" s="152">
        <f t="shared" si="226"/>
        <v>0</v>
      </c>
      <c r="AL398" s="263">
        <f t="shared" si="243"/>
        <v>0</v>
      </c>
      <c r="AM398" s="263">
        <f t="shared" si="240"/>
        <v>0</v>
      </c>
      <c r="AN398" s="263">
        <f t="shared" si="244"/>
        <v>0</v>
      </c>
      <c r="AO398" s="251">
        <f t="shared" si="241"/>
        <v>0</v>
      </c>
      <c r="AP398" s="153">
        <f t="shared" si="228"/>
        <v>0</v>
      </c>
      <c r="AQ398" s="153" t="str">
        <f t="shared" si="229"/>
        <v>0</v>
      </c>
      <c r="AR398" s="153" t="str">
        <f t="shared" si="236"/>
        <v>0</v>
      </c>
      <c r="AS398" s="153" t="str">
        <f t="shared" si="237"/>
        <v>0</v>
      </c>
      <c r="AT398" s="247">
        <f t="shared" si="230"/>
        <v>1</v>
      </c>
      <c r="AU398" s="247" t="str">
        <f t="shared" si="231"/>
        <v>Faible</v>
      </c>
      <c r="AV398" s="346" t="str">
        <f t="shared" si="232"/>
        <v>NON</v>
      </c>
      <c r="AW398" s="234" t="str">
        <f>IF(CB398&lt;100,"RISQUE MINIME","RISQUE NON FAIBLE")</f>
        <v>RISQUE MINIME</v>
      </c>
      <c r="AX398" s="231" t="str">
        <f>IF(AO398=0,"NON","OUI")</f>
        <v>NON</v>
      </c>
      <c r="AY398" s="351"/>
      <c r="AZ398" s="352" t="s">
        <v>310</v>
      </c>
      <c r="BA398" s="237" t="str">
        <f>IF(AP398=0,"NON","OUI")</f>
        <v>NON</v>
      </c>
      <c r="BB398" s="351"/>
      <c r="BC398" s="351"/>
      <c r="BD398" s="352" t="s">
        <v>310</v>
      </c>
      <c r="BE398" s="237" t="str">
        <f t="shared" si="239"/>
        <v>NON</v>
      </c>
      <c r="BF398" s="351"/>
      <c r="BG398" s="354" t="s">
        <v>310</v>
      </c>
      <c r="BH398" s="154">
        <f>IF(ISNA(VLOOKUP(L398,CMRCLP,4,FALSE)),0,VLOOKUP(L398,CMRCLP,4))</f>
        <v>0</v>
      </c>
      <c r="BI398" s="154">
        <f>IF(ISNA(VLOOKUP(M398,CMRCLP,4,FALSE)),0,VLOOKUP(M398,CMRCLP,4))</f>
        <v>0</v>
      </c>
      <c r="BJ398" s="154">
        <f>IF(ISNA(VLOOKUP(N398,CMRCLP,4,FALSE)),0,VLOOKUP(N398,CMRCLP,4))</f>
        <v>0</v>
      </c>
      <c r="BK398" s="154">
        <f>IF(ISNA(VLOOKUP(O398,CMRCLP,4,FALSE)),0,VLOOKUP(O398,CMRCLP,4))</f>
        <v>0</v>
      </c>
      <c r="BL398" s="154">
        <f>IF(ISNA(VLOOKUP(L398,DANGERCLP,2,FALSE)),1,VLOOKUP(L398,DANGERCLP,2,FALSE))</f>
        <v>1</v>
      </c>
      <c r="BM398" s="154">
        <f>IF(ISNA(VLOOKUP(M398,DANGERCLP,2,FALSE)),1,VLOOKUP(M398,DANGERCLP,2,FALSE))</f>
        <v>1</v>
      </c>
      <c r="BN398" s="154">
        <f>IF(ISNA(VLOOKUP(N398,DANGERCLP,2,FALSE)),1,VLOOKUP(N398,DANGERCLP,2,FALSE))</f>
        <v>1</v>
      </c>
      <c r="BO398" s="154">
        <f>IF(ISNA(VLOOKUP(O398,DANGERCLP,2,FALSE)),1,VLOOKUP(O398,DANGERCLP,2,FALSE))</f>
        <v>1</v>
      </c>
      <c r="BP398" s="154">
        <f>IF(ISNA(VLOOKUP(P398,VLEPON,2)),1,VLOOKUP(P398,VLEPON,2))</f>
        <v>1</v>
      </c>
      <c r="BQ398" s="155">
        <f t="shared" si="242"/>
        <v>0</v>
      </c>
      <c r="BR398" s="156">
        <f t="shared" si="211"/>
        <v>11</v>
      </c>
      <c r="BS398" s="156">
        <f t="shared" si="212"/>
        <v>11</v>
      </c>
      <c r="BT398" s="157">
        <f t="shared" si="213"/>
        <v>1</v>
      </c>
      <c r="BU398" s="255">
        <f t="shared" si="227"/>
        <v>1</v>
      </c>
      <c r="BV398" s="252">
        <f>IF(ISNA(VLOOKUP((CONCATENATE(U398,V398)),Fréquencess,3,FALSE)),0,VLOOKUP((CONCATENATE(U398,V398)),Fréquencess,3,FALSE))</f>
        <v>1</v>
      </c>
      <c r="BW398" s="247">
        <f t="shared" si="214"/>
        <v>1</v>
      </c>
      <c r="BX398" s="247">
        <f t="shared" si="233"/>
        <v>1</v>
      </c>
      <c r="BY398" s="247">
        <f>IF(ISNA(VLOOKUP(Q398,score_volatilité,2,FALSE)),0,VLOOKUP(Q398,score_volatilité,2,FALSE))</f>
        <v>1</v>
      </c>
      <c r="BZ398" s="247">
        <f>IF(ISNA(VLOOKUP(X398,score_procédé,2,FALSE)),0,VLOOKUP(X398,score_procédé,2,FALSE))</f>
        <v>0.5</v>
      </c>
      <c r="CA398" s="247">
        <f>IF(ISNA(VLOOKUP(Y398,score_protection,2,FALSE)),0,VLOOKUP(Y398,score_protection,2,FALSE))</f>
        <v>1</v>
      </c>
      <c r="CB398" s="252">
        <f t="shared" si="234"/>
        <v>0.5</v>
      </c>
      <c r="CC398" s="154">
        <f>IF(ISNA(VLOOKUP(L398,DANGERARRETE,10,FALSE)),0,VLOOKUP(L398,DANGERARRETE,10,FALSE))</f>
        <v>0</v>
      </c>
      <c r="CD398" s="154">
        <f>IF(ISNA(VLOOKUP(M398,DANGERARRETE,10,FALSE)),0,VLOOKUP(M398,DANGERARRETE,10,FALSE))</f>
        <v>0</v>
      </c>
      <c r="CE398" s="154">
        <f>IF(ISNA(VLOOKUP(N398,DANGERARRETE,10,FALSE)),0,VLOOKUP(N398,DANGERARRETE,10,FALSE))</f>
        <v>0</v>
      </c>
      <c r="CF398" s="154">
        <f>IF(ISNA(VLOOKUP(O398,DANGERARRETE,10,FALSE)),0,VLOOKUP(O398,DANGERARRETE,10,FALSE))</f>
        <v>0</v>
      </c>
      <c r="CG398" s="154">
        <f t="shared" si="235"/>
        <v>0</v>
      </c>
      <c r="CH398" s="296" t="str">
        <f t="shared" si="238"/>
        <v>NON</v>
      </c>
    </row>
    <row r="399" spans="1:86" s="108" customFormat="1" ht="26.5" customHeight="1" x14ac:dyDescent="0.25">
      <c r="A399" s="77">
        <v>116</v>
      </c>
      <c r="B399" s="105"/>
      <c r="C399" s="105"/>
      <c r="D399" s="106"/>
      <c r="E399" s="106"/>
      <c r="F399" s="107"/>
      <c r="G399" s="114" t="s">
        <v>76</v>
      </c>
      <c r="H399" s="114" t="s">
        <v>76</v>
      </c>
      <c r="I399" s="114" t="s">
        <v>76</v>
      </c>
      <c r="J399" s="114" t="s">
        <v>76</v>
      </c>
      <c r="K399" s="114" t="s">
        <v>9</v>
      </c>
      <c r="L399" s="108" t="s">
        <v>8</v>
      </c>
      <c r="M399" s="108" t="s">
        <v>8</v>
      </c>
      <c r="N399" s="108" t="s">
        <v>8</v>
      </c>
      <c r="O399" s="108" t="s">
        <v>8</v>
      </c>
      <c r="P399" s="225" t="s">
        <v>76</v>
      </c>
      <c r="Q399" s="244" t="s">
        <v>34</v>
      </c>
      <c r="R399" s="259" t="s">
        <v>299</v>
      </c>
      <c r="S399" s="265" t="s">
        <v>300</v>
      </c>
      <c r="T399" s="217">
        <v>0</v>
      </c>
      <c r="U399" s="149" t="s">
        <v>58</v>
      </c>
      <c r="V399" s="149" t="s">
        <v>256</v>
      </c>
      <c r="W399" s="150" t="str">
        <f t="shared" si="210"/>
        <v>&lt; 30 mn</v>
      </c>
      <c r="X399" s="151" t="s">
        <v>31</v>
      </c>
      <c r="Y399" s="229" t="s">
        <v>108</v>
      </c>
      <c r="Z399" s="152">
        <f t="shared" si="215"/>
        <v>0</v>
      </c>
      <c r="AA399" s="152">
        <f t="shared" si="216"/>
        <v>0</v>
      </c>
      <c r="AB399" s="152">
        <f t="shared" si="217"/>
        <v>0</v>
      </c>
      <c r="AC399" s="152">
        <f t="shared" si="218"/>
        <v>0</v>
      </c>
      <c r="AD399" s="152">
        <f t="shared" si="219"/>
        <v>0</v>
      </c>
      <c r="AE399" s="152">
        <f t="shared" si="220"/>
        <v>0</v>
      </c>
      <c r="AF399" s="152">
        <f t="shared" si="221"/>
        <v>0</v>
      </c>
      <c r="AG399" s="152">
        <f t="shared" si="222"/>
        <v>0</v>
      </c>
      <c r="AH399" s="152">
        <f t="shared" si="223"/>
        <v>0</v>
      </c>
      <c r="AI399" s="152">
        <f t="shared" si="224"/>
        <v>0</v>
      </c>
      <c r="AJ399" s="152">
        <f t="shared" si="225"/>
        <v>0</v>
      </c>
      <c r="AK399" s="152">
        <f t="shared" si="226"/>
        <v>0</v>
      </c>
      <c r="AL399" s="263">
        <f t="shared" si="243"/>
        <v>0</v>
      </c>
      <c r="AM399" s="263">
        <f t="shared" si="240"/>
        <v>0</v>
      </c>
      <c r="AN399" s="263">
        <f t="shared" si="244"/>
        <v>0</v>
      </c>
      <c r="AO399" s="251">
        <f t="shared" si="241"/>
        <v>0</v>
      </c>
      <c r="AP399" s="153">
        <f t="shared" si="228"/>
        <v>0</v>
      </c>
      <c r="AQ399" s="153" t="str">
        <f t="shared" si="229"/>
        <v>0</v>
      </c>
      <c r="AR399" s="153" t="str">
        <f t="shared" si="236"/>
        <v>0</v>
      </c>
      <c r="AS399" s="153" t="str">
        <f t="shared" si="237"/>
        <v>0</v>
      </c>
      <c r="AT399" s="247">
        <f t="shared" si="230"/>
        <v>1</v>
      </c>
      <c r="AU399" s="247" t="str">
        <f t="shared" si="231"/>
        <v>Faible</v>
      </c>
      <c r="AV399" s="346" t="str">
        <f t="shared" si="232"/>
        <v>NON</v>
      </c>
      <c r="AW399" s="234" t="str">
        <f>IF(CB399&lt;100,"RISQUE MINIME","RISQUE NON FAIBLE")</f>
        <v>RISQUE MINIME</v>
      </c>
      <c r="AX399" s="231" t="str">
        <f>IF(AO399=0,"NON","OUI")</f>
        <v>NON</v>
      </c>
      <c r="AY399" s="351"/>
      <c r="AZ399" s="352" t="s">
        <v>310</v>
      </c>
      <c r="BA399" s="237" t="str">
        <f>IF(AP399=0,"NON","OUI")</f>
        <v>NON</v>
      </c>
      <c r="BB399" s="351"/>
      <c r="BC399" s="351"/>
      <c r="BD399" s="352" t="s">
        <v>310</v>
      </c>
      <c r="BE399" s="237" t="str">
        <f t="shared" si="239"/>
        <v>NON</v>
      </c>
      <c r="BF399" s="351"/>
      <c r="BG399" s="354" t="s">
        <v>310</v>
      </c>
      <c r="BH399" s="154">
        <f>IF(ISNA(VLOOKUP(L399,CMRCLP,4,FALSE)),0,VLOOKUP(L399,CMRCLP,4))</f>
        <v>0</v>
      </c>
      <c r="BI399" s="154">
        <f>IF(ISNA(VLOOKUP(M399,CMRCLP,4,FALSE)),0,VLOOKUP(M399,CMRCLP,4))</f>
        <v>0</v>
      </c>
      <c r="BJ399" s="154">
        <f>IF(ISNA(VLOOKUP(N399,CMRCLP,4,FALSE)),0,VLOOKUP(N399,CMRCLP,4))</f>
        <v>0</v>
      </c>
      <c r="BK399" s="154">
        <f>IF(ISNA(VLOOKUP(O399,CMRCLP,4,FALSE)),0,VLOOKUP(O399,CMRCLP,4))</f>
        <v>0</v>
      </c>
      <c r="BL399" s="154">
        <f>IF(ISNA(VLOOKUP(L399,DANGERCLP,2,FALSE)),1,VLOOKUP(L399,DANGERCLP,2,FALSE))</f>
        <v>1</v>
      </c>
      <c r="BM399" s="154">
        <f>IF(ISNA(VLOOKUP(M399,DANGERCLP,2,FALSE)),1,VLOOKUP(M399,DANGERCLP,2,FALSE))</f>
        <v>1</v>
      </c>
      <c r="BN399" s="154">
        <f>IF(ISNA(VLOOKUP(N399,DANGERCLP,2,FALSE)),1,VLOOKUP(N399,DANGERCLP,2,FALSE))</f>
        <v>1</v>
      </c>
      <c r="BO399" s="154">
        <f>IF(ISNA(VLOOKUP(O399,DANGERCLP,2,FALSE)),1,VLOOKUP(O399,DANGERCLP,2,FALSE))</f>
        <v>1</v>
      </c>
      <c r="BP399" s="154">
        <f>IF(ISNA(VLOOKUP(P399,VLEPON,2)),1,VLOOKUP(P399,VLEPON,2))</f>
        <v>1</v>
      </c>
      <c r="BQ399" s="155">
        <f t="shared" si="242"/>
        <v>0</v>
      </c>
      <c r="BR399" s="156">
        <f t="shared" si="211"/>
        <v>11</v>
      </c>
      <c r="BS399" s="156">
        <f t="shared" si="212"/>
        <v>11</v>
      </c>
      <c r="BT399" s="157">
        <f t="shared" si="213"/>
        <v>1</v>
      </c>
      <c r="BU399" s="255">
        <f t="shared" si="227"/>
        <v>1</v>
      </c>
      <c r="BV399" s="252">
        <f>IF(ISNA(VLOOKUP((CONCATENATE(U399,V399)),Fréquencess,3,FALSE)),0,VLOOKUP((CONCATENATE(U399,V399)),Fréquencess,3,FALSE))</f>
        <v>1</v>
      </c>
      <c r="BW399" s="247">
        <f t="shared" si="214"/>
        <v>1</v>
      </c>
      <c r="BX399" s="247">
        <f t="shared" si="233"/>
        <v>1</v>
      </c>
      <c r="BY399" s="247">
        <f>IF(ISNA(VLOOKUP(Q399,score_volatilité,2,FALSE)),0,VLOOKUP(Q399,score_volatilité,2,FALSE))</f>
        <v>1</v>
      </c>
      <c r="BZ399" s="247">
        <f>IF(ISNA(VLOOKUP(X399,score_procédé,2,FALSE)),0,VLOOKUP(X399,score_procédé,2,FALSE))</f>
        <v>0.5</v>
      </c>
      <c r="CA399" s="247">
        <f>IF(ISNA(VLOOKUP(Y399,score_protection,2,FALSE)),0,VLOOKUP(Y399,score_protection,2,FALSE))</f>
        <v>1</v>
      </c>
      <c r="CB399" s="252">
        <f t="shared" si="234"/>
        <v>0.5</v>
      </c>
      <c r="CC399" s="154">
        <f>IF(ISNA(VLOOKUP(L399,DANGERARRETE,10,FALSE)),0,VLOOKUP(L399,DANGERARRETE,10,FALSE))</f>
        <v>0</v>
      </c>
      <c r="CD399" s="154">
        <f>IF(ISNA(VLOOKUP(M399,DANGERARRETE,10,FALSE)),0,VLOOKUP(M399,DANGERARRETE,10,FALSE))</f>
        <v>0</v>
      </c>
      <c r="CE399" s="154">
        <f>IF(ISNA(VLOOKUP(N399,DANGERARRETE,10,FALSE)),0,VLOOKUP(N399,DANGERARRETE,10,FALSE))</f>
        <v>0</v>
      </c>
      <c r="CF399" s="154">
        <f>IF(ISNA(VLOOKUP(O399,DANGERARRETE,10,FALSE)),0,VLOOKUP(O399,DANGERARRETE,10,FALSE))</f>
        <v>0</v>
      </c>
      <c r="CG399" s="154">
        <f t="shared" si="235"/>
        <v>0</v>
      </c>
      <c r="CH399" s="296" t="str">
        <f t="shared" si="238"/>
        <v>NON</v>
      </c>
    </row>
    <row r="400" spans="1:86" s="108" customFormat="1" ht="26.5" customHeight="1" x14ac:dyDescent="0.25">
      <c r="A400" s="77">
        <v>116</v>
      </c>
      <c r="B400" s="105"/>
      <c r="C400" s="105"/>
      <c r="D400" s="106"/>
      <c r="E400" s="106"/>
      <c r="F400" s="107"/>
      <c r="G400" s="114" t="s">
        <v>76</v>
      </c>
      <c r="H400" s="114" t="s">
        <v>76</v>
      </c>
      <c r="I400" s="114" t="s">
        <v>76</v>
      </c>
      <c r="J400" s="114" t="s">
        <v>76</v>
      </c>
      <c r="K400" s="114" t="s">
        <v>9</v>
      </c>
      <c r="L400" s="108" t="s">
        <v>8</v>
      </c>
      <c r="M400" s="108" t="s">
        <v>8</v>
      </c>
      <c r="N400" s="108" t="s">
        <v>8</v>
      </c>
      <c r="O400" s="108" t="s">
        <v>8</v>
      </c>
      <c r="P400" s="225" t="s">
        <v>76</v>
      </c>
      <c r="Q400" s="244" t="s">
        <v>34</v>
      </c>
      <c r="R400" s="259" t="s">
        <v>299</v>
      </c>
      <c r="S400" s="265" t="s">
        <v>300</v>
      </c>
      <c r="T400" s="217">
        <v>0</v>
      </c>
      <c r="U400" s="149" t="s">
        <v>58</v>
      </c>
      <c r="V400" s="149" t="s">
        <v>256</v>
      </c>
      <c r="W400" s="150" t="str">
        <f t="shared" si="210"/>
        <v>&lt; 30 mn</v>
      </c>
      <c r="X400" s="151" t="s">
        <v>31</v>
      </c>
      <c r="Y400" s="229" t="s">
        <v>108</v>
      </c>
      <c r="Z400" s="152">
        <f t="shared" si="215"/>
        <v>0</v>
      </c>
      <c r="AA400" s="152">
        <f t="shared" si="216"/>
        <v>0</v>
      </c>
      <c r="AB400" s="152">
        <f t="shared" si="217"/>
        <v>0</v>
      </c>
      <c r="AC400" s="152">
        <f t="shared" si="218"/>
        <v>0</v>
      </c>
      <c r="AD400" s="152">
        <f t="shared" si="219"/>
        <v>0</v>
      </c>
      <c r="AE400" s="152">
        <f t="shared" si="220"/>
        <v>0</v>
      </c>
      <c r="AF400" s="152">
        <f t="shared" si="221"/>
        <v>0</v>
      </c>
      <c r="AG400" s="152">
        <f t="shared" si="222"/>
        <v>0</v>
      </c>
      <c r="AH400" s="152">
        <f t="shared" si="223"/>
        <v>0</v>
      </c>
      <c r="AI400" s="152">
        <f t="shared" si="224"/>
        <v>0</v>
      </c>
      <c r="AJ400" s="152">
        <f t="shared" si="225"/>
        <v>0</v>
      </c>
      <c r="AK400" s="152">
        <f t="shared" si="226"/>
        <v>0</v>
      </c>
      <c r="AL400" s="263">
        <f t="shared" si="243"/>
        <v>0</v>
      </c>
      <c r="AM400" s="263">
        <f t="shared" si="240"/>
        <v>0</v>
      </c>
      <c r="AN400" s="263">
        <f t="shared" si="244"/>
        <v>0</v>
      </c>
      <c r="AO400" s="251">
        <f t="shared" si="241"/>
        <v>0</v>
      </c>
      <c r="AP400" s="153">
        <f t="shared" si="228"/>
        <v>0</v>
      </c>
      <c r="AQ400" s="153" t="str">
        <f t="shared" si="229"/>
        <v>0</v>
      </c>
      <c r="AR400" s="153" t="str">
        <f t="shared" si="236"/>
        <v>0</v>
      </c>
      <c r="AS400" s="153" t="str">
        <f t="shared" si="237"/>
        <v>0</v>
      </c>
      <c r="AT400" s="247">
        <f t="shared" si="230"/>
        <v>1</v>
      </c>
      <c r="AU400" s="247" t="str">
        <f t="shared" si="231"/>
        <v>Faible</v>
      </c>
      <c r="AV400" s="346" t="str">
        <f t="shared" si="232"/>
        <v>NON</v>
      </c>
      <c r="AW400" s="234" t="str">
        <f>IF(CB400&lt;100,"RISQUE MINIME","RISQUE NON FAIBLE")</f>
        <v>RISQUE MINIME</v>
      </c>
      <c r="AX400" s="231" t="str">
        <f>IF(AO400=0,"NON","OUI")</f>
        <v>NON</v>
      </c>
      <c r="AY400" s="351"/>
      <c r="AZ400" s="352" t="s">
        <v>310</v>
      </c>
      <c r="BA400" s="237" t="str">
        <f>IF(AP400=0,"NON","OUI")</f>
        <v>NON</v>
      </c>
      <c r="BB400" s="351"/>
      <c r="BC400" s="351"/>
      <c r="BD400" s="352" t="s">
        <v>310</v>
      </c>
      <c r="BE400" s="237" t="str">
        <f t="shared" si="239"/>
        <v>NON</v>
      </c>
      <c r="BF400" s="351"/>
      <c r="BG400" s="354" t="s">
        <v>310</v>
      </c>
      <c r="BH400" s="154">
        <f>IF(ISNA(VLOOKUP(L400,CMRCLP,4,FALSE)),0,VLOOKUP(L400,CMRCLP,4))</f>
        <v>0</v>
      </c>
      <c r="BI400" s="154">
        <f>IF(ISNA(VLOOKUP(M400,CMRCLP,4,FALSE)),0,VLOOKUP(M400,CMRCLP,4))</f>
        <v>0</v>
      </c>
      <c r="BJ400" s="154">
        <f>IF(ISNA(VLOOKUP(N400,CMRCLP,4,FALSE)),0,VLOOKUP(N400,CMRCLP,4))</f>
        <v>0</v>
      </c>
      <c r="BK400" s="154">
        <f>IF(ISNA(VLOOKUP(O400,CMRCLP,4,FALSE)),0,VLOOKUP(O400,CMRCLP,4))</f>
        <v>0</v>
      </c>
      <c r="BL400" s="154">
        <f>IF(ISNA(VLOOKUP(L400,DANGERCLP,2,FALSE)),1,VLOOKUP(L400,DANGERCLP,2,FALSE))</f>
        <v>1</v>
      </c>
      <c r="BM400" s="154">
        <f>IF(ISNA(VLOOKUP(M400,DANGERCLP,2,FALSE)),1,VLOOKUP(M400,DANGERCLP,2,FALSE))</f>
        <v>1</v>
      </c>
      <c r="BN400" s="154">
        <f>IF(ISNA(VLOOKUP(N400,DANGERCLP,2,FALSE)),1,VLOOKUP(N400,DANGERCLP,2,FALSE))</f>
        <v>1</v>
      </c>
      <c r="BO400" s="154">
        <f>IF(ISNA(VLOOKUP(O400,DANGERCLP,2,FALSE)),1,VLOOKUP(O400,DANGERCLP,2,FALSE))</f>
        <v>1</v>
      </c>
      <c r="BP400" s="154">
        <f>IF(ISNA(VLOOKUP(P400,VLEPON,2)),1,VLOOKUP(P400,VLEPON,2))</f>
        <v>1</v>
      </c>
      <c r="BQ400" s="155">
        <f t="shared" si="242"/>
        <v>0</v>
      </c>
      <c r="BR400" s="156">
        <f t="shared" si="211"/>
        <v>11</v>
      </c>
      <c r="BS400" s="156">
        <f t="shared" si="212"/>
        <v>11</v>
      </c>
      <c r="BT400" s="157">
        <f t="shared" si="213"/>
        <v>1</v>
      </c>
      <c r="BU400" s="255">
        <f t="shared" si="227"/>
        <v>1</v>
      </c>
      <c r="BV400" s="252">
        <f>IF(ISNA(VLOOKUP((CONCATENATE(U400,V400)),Fréquencess,3,FALSE)),0,VLOOKUP((CONCATENATE(U400,V400)),Fréquencess,3,FALSE))</f>
        <v>1</v>
      </c>
      <c r="BW400" s="247">
        <f t="shared" si="214"/>
        <v>1</v>
      </c>
      <c r="BX400" s="247">
        <f t="shared" si="233"/>
        <v>1</v>
      </c>
      <c r="BY400" s="247">
        <f>IF(ISNA(VLOOKUP(Q400,score_volatilité,2,FALSE)),0,VLOOKUP(Q400,score_volatilité,2,FALSE))</f>
        <v>1</v>
      </c>
      <c r="BZ400" s="247">
        <f>IF(ISNA(VLOOKUP(X400,score_procédé,2,FALSE)),0,VLOOKUP(X400,score_procédé,2,FALSE))</f>
        <v>0.5</v>
      </c>
      <c r="CA400" s="247">
        <f>IF(ISNA(VLOOKUP(Y400,score_protection,2,FALSE)),0,VLOOKUP(Y400,score_protection,2,FALSE))</f>
        <v>1</v>
      </c>
      <c r="CB400" s="252">
        <f t="shared" si="234"/>
        <v>0.5</v>
      </c>
      <c r="CC400" s="154">
        <f>IF(ISNA(VLOOKUP(L400,DANGERARRETE,10,FALSE)),0,VLOOKUP(L400,DANGERARRETE,10,FALSE))</f>
        <v>0</v>
      </c>
      <c r="CD400" s="154">
        <f>IF(ISNA(VLOOKUP(M400,DANGERARRETE,10,FALSE)),0,VLOOKUP(M400,DANGERARRETE,10,FALSE))</f>
        <v>0</v>
      </c>
      <c r="CE400" s="154">
        <f>IF(ISNA(VLOOKUP(N400,DANGERARRETE,10,FALSE)),0,VLOOKUP(N400,DANGERARRETE,10,FALSE))</f>
        <v>0</v>
      </c>
      <c r="CF400" s="154">
        <f>IF(ISNA(VLOOKUP(O400,DANGERARRETE,10,FALSE)),0,VLOOKUP(O400,DANGERARRETE,10,FALSE))</f>
        <v>0</v>
      </c>
      <c r="CG400" s="154">
        <f t="shared" si="235"/>
        <v>0</v>
      </c>
      <c r="CH400" s="296" t="str">
        <f t="shared" si="238"/>
        <v>NON</v>
      </c>
    </row>
    <row r="401" spans="1:86" s="108" customFormat="1" ht="26.5" customHeight="1" x14ac:dyDescent="0.25">
      <c r="A401" s="77">
        <v>116</v>
      </c>
      <c r="B401" s="105"/>
      <c r="C401" s="105"/>
      <c r="D401" s="106"/>
      <c r="E401" s="106"/>
      <c r="F401" s="107"/>
      <c r="G401" s="114" t="s">
        <v>76</v>
      </c>
      <c r="H401" s="114" t="s">
        <v>76</v>
      </c>
      <c r="I401" s="114" t="s">
        <v>76</v>
      </c>
      <c r="J401" s="114" t="s">
        <v>76</v>
      </c>
      <c r="K401" s="114" t="s">
        <v>9</v>
      </c>
      <c r="L401" s="108" t="s">
        <v>8</v>
      </c>
      <c r="M401" s="108" t="s">
        <v>8</v>
      </c>
      <c r="N401" s="108" t="s">
        <v>8</v>
      </c>
      <c r="O401" s="108" t="s">
        <v>8</v>
      </c>
      <c r="P401" s="225" t="s">
        <v>76</v>
      </c>
      <c r="Q401" s="244" t="s">
        <v>34</v>
      </c>
      <c r="R401" s="259" t="s">
        <v>299</v>
      </c>
      <c r="S401" s="265" t="s">
        <v>300</v>
      </c>
      <c r="T401" s="217">
        <v>0</v>
      </c>
      <c r="U401" s="149" t="s">
        <v>58</v>
      </c>
      <c r="V401" s="149" t="s">
        <v>256</v>
      </c>
      <c r="W401" s="150" t="str">
        <f t="shared" si="210"/>
        <v>&lt; 30 mn</v>
      </c>
      <c r="X401" s="151" t="s">
        <v>31</v>
      </c>
      <c r="Y401" s="229" t="s">
        <v>108</v>
      </c>
      <c r="Z401" s="152">
        <f t="shared" si="215"/>
        <v>0</v>
      </c>
      <c r="AA401" s="152">
        <f t="shared" si="216"/>
        <v>0</v>
      </c>
      <c r="AB401" s="152">
        <f t="shared" si="217"/>
        <v>0</v>
      </c>
      <c r="AC401" s="152">
        <f t="shared" si="218"/>
        <v>0</v>
      </c>
      <c r="AD401" s="152">
        <f t="shared" si="219"/>
        <v>0</v>
      </c>
      <c r="AE401" s="152">
        <f t="shared" si="220"/>
        <v>0</v>
      </c>
      <c r="AF401" s="152">
        <f t="shared" si="221"/>
        <v>0</v>
      </c>
      <c r="AG401" s="152">
        <f t="shared" si="222"/>
        <v>0</v>
      </c>
      <c r="AH401" s="152">
        <f t="shared" si="223"/>
        <v>0</v>
      </c>
      <c r="AI401" s="152">
        <f t="shared" si="224"/>
        <v>0</v>
      </c>
      <c r="AJ401" s="152">
        <f t="shared" si="225"/>
        <v>0</v>
      </c>
      <c r="AK401" s="152">
        <f t="shared" si="226"/>
        <v>0</v>
      </c>
      <c r="AL401" s="263">
        <f t="shared" si="243"/>
        <v>0</v>
      </c>
      <c r="AM401" s="263">
        <f t="shared" si="240"/>
        <v>0</v>
      </c>
      <c r="AN401" s="263">
        <f t="shared" si="244"/>
        <v>0</v>
      </c>
      <c r="AO401" s="251">
        <f t="shared" si="241"/>
        <v>0</v>
      </c>
      <c r="AP401" s="153">
        <f t="shared" si="228"/>
        <v>0</v>
      </c>
      <c r="AQ401" s="153" t="str">
        <f t="shared" si="229"/>
        <v>0</v>
      </c>
      <c r="AR401" s="153" t="str">
        <f t="shared" si="236"/>
        <v>0</v>
      </c>
      <c r="AS401" s="153" t="str">
        <f t="shared" si="237"/>
        <v>0</v>
      </c>
      <c r="AT401" s="247">
        <f t="shared" si="230"/>
        <v>1</v>
      </c>
      <c r="AU401" s="247" t="str">
        <f t="shared" si="231"/>
        <v>Faible</v>
      </c>
      <c r="AV401" s="346" t="str">
        <f t="shared" si="232"/>
        <v>NON</v>
      </c>
      <c r="AW401" s="234" t="str">
        <f>IF(CB401&lt;100,"RISQUE MINIME","RISQUE NON FAIBLE")</f>
        <v>RISQUE MINIME</v>
      </c>
      <c r="AX401" s="231" t="str">
        <f>IF(AO401=0,"NON","OUI")</f>
        <v>NON</v>
      </c>
      <c r="AY401" s="351"/>
      <c r="AZ401" s="352" t="s">
        <v>310</v>
      </c>
      <c r="BA401" s="237" t="str">
        <f>IF(AP401=0,"NON","OUI")</f>
        <v>NON</v>
      </c>
      <c r="BB401" s="351"/>
      <c r="BC401" s="351"/>
      <c r="BD401" s="352" t="s">
        <v>310</v>
      </c>
      <c r="BE401" s="237" t="str">
        <f t="shared" si="239"/>
        <v>NON</v>
      </c>
      <c r="BF401" s="351"/>
      <c r="BG401" s="354" t="s">
        <v>310</v>
      </c>
      <c r="BH401" s="154">
        <f>IF(ISNA(VLOOKUP(L401,CMRCLP,4,FALSE)),0,VLOOKUP(L401,CMRCLP,4))</f>
        <v>0</v>
      </c>
      <c r="BI401" s="154">
        <f>IF(ISNA(VLOOKUP(M401,CMRCLP,4,FALSE)),0,VLOOKUP(M401,CMRCLP,4))</f>
        <v>0</v>
      </c>
      <c r="BJ401" s="154">
        <f>IF(ISNA(VLOOKUP(N401,CMRCLP,4,FALSE)),0,VLOOKUP(N401,CMRCLP,4))</f>
        <v>0</v>
      </c>
      <c r="BK401" s="154">
        <f>IF(ISNA(VLOOKUP(O401,CMRCLP,4,FALSE)),0,VLOOKUP(O401,CMRCLP,4))</f>
        <v>0</v>
      </c>
      <c r="BL401" s="154">
        <f>IF(ISNA(VLOOKUP(L401,DANGERCLP,2,FALSE)),1,VLOOKUP(L401,DANGERCLP,2,FALSE))</f>
        <v>1</v>
      </c>
      <c r="BM401" s="154">
        <f>IF(ISNA(VLOOKUP(M401,DANGERCLP,2,FALSE)),1,VLOOKUP(M401,DANGERCLP,2,FALSE))</f>
        <v>1</v>
      </c>
      <c r="BN401" s="154">
        <f>IF(ISNA(VLOOKUP(N401,DANGERCLP,2,FALSE)),1,VLOOKUP(N401,DANGERCLP,2,FALSE))</f>
        <v>1</v>
      </c>
      <c r="BO401" s="154">
        <f>IF(ISNA(VLOOKUP(O401,DANGERCLP,2,FALSE)),1,VLOOKUP(O401,DANGERCLP,2,FALSE))</f>
        <v>1</v>
      </c>
      <c r="BP401" s="154">
        <f>IF(ISNA(VLOOKUP(P401,VLEPON,2)),1,VLOOKUP(P401,VLEPON,2))</f>
        <v>1</v>
      </c>
      <c r="BQ401" s="155">
        <f t="shared" si="242"/>
        <v>0</v>
      </c>
      <c r="BR401" s="156">
        <f t="shared" si="211"/>
        <v>11</v>
      </c>
      <c r="BS401" s="156">
        <f t="shared" si="212"/>
        <v>11</v>
      </c>
      <c r="BT401" s="157">
        <f t="shared" si="213"/>
        <v>1</v>
      </c>
      <c r="BU401" s="255">
        <f t="shared" si="227"/>
        <v>1</v>
      </c>
      <c r="BV401" s="252">
        <f>IF(ISNA(VLOOKUP((CONCATENATE(U401,V401)),Fréquencess,3,FALSE)),0,VLOOKUP((CONCATENATE(U401,V401)),Fréquencess,3,FALSE))</f>
        <v>1</v>
      </c>
      <c r="BW401" s="247">
        <f t="shared" si="214"/>
        <v>1</v>
      </c>
      <c r="BX401" s="247">
        <f t="shared" si="233"/>
        <v>1</v>
      </c>
      <c r="BY401" s="247">
        <f>IF(ISNA(VLOOKUP(Q401,score_volatilité,2,FALSE)),0,VLOOKUP(Q401,score_volatilité,2,FALSE))</f>
        <v>1</v>
      </c>
      <c r="BZ401" s="247">
        <f>IF(ISNA(VLOOKUP(X401,score_procédé,2,FALSE)),0,VLOOKUP(X401,score_procédé,2,FALSE))</f>
        <v>0.5</v>
      </c>
      <c r="CA401" s="247">
        <f>IF(ISNA(VLOOKUP(Y401,score_protection,2,FALSE)),0,VLOOKUP(Y401,score_protection,2,FALSE))</f>
        <v>1</v>
      </c>
      <c r="CB401" s="252">
        <f t="shared" si="234"/>
        <v>0.5</v>
      </c>
      <c r="CC401" s="154">
        <f>IF(ISNA(VLOOKUP(L401,DANGERARRETE,10,FALSE)),0,VLOOKUP(L401,DANGERARRETE,10,FALSE))</f>
        <v>0</v>
      </c>
      <c r="CD401" s="154">
        <f>IF(ISNA(VLOOKUP(M401,DANGERARRETE,10,FALSE)),0,VLOOKUP(M401,DANGERARRETE,10,FALSE))</f>
        <v>0</v>
      </c>
      <c r="CE401" s="154">
        <f>IF(ISNA(VLOOKUP(N401,DANGERARRETE,10,FALSE)),0,VLOOKUP(N401,DANGERARRETE,10,FALSE))</f>
        <v>0</v>
      </c>
      <c r="CF401" s="154">
        <f>IF(ISNA(VLOOKUP(O401,DANGERARRETE,10,FALSE)),0,VLOOKUP(O401,DANGERARRETE,10,FALSE))</f>
        <v>0</v>
      </c>
      <c r="CG401" s="154">
        <f t="shared" si="235"/>
        <v>0</v>
      </c>
      <c r="CH401" s="296" t="str">
        <f t="shared" si="238"/>
        <v>NON</v>
      </c>
    </row>
    <row r="402" spans="1:86" s="108" customFormat="1" ht="26.5" customHeight="1" x14ac:dyDescent="0.25">
      <c r="A402" s="77">
        <v>116</v>
      </c>
      <c r="B402" s="105"/>
      <c r="C402" s="105"/>
      <c r="D402" s="106"/>
      <c r="E402" s="106"/>
      <c r="F402" s="107"/>
      <c r="G402" s="114" t="s">
        <v>76</v>
      </c>
      <c r="H402" s="114" t="s">
        <v>76</v>
      </c>
      <c r="I402" s="114" t="s">
        <v>76</v>
      </c>
      <c r="J402" s="114" t="s">
        <v>76</v>
      </c>
      <c r="K402" s="114" t="s">
        <v>9</v>
      </c>
      <c r="L402" s="108" t="s">
        <v>8</v>
      </c>
      <c r="M402" s="108" t="s">
        <v>8</v>
      </c>
      <c r="N402" s="108" t="s">
        <v>8</v>
      </c>
      <c r="O402" s="108" t="s">
        <v>8</v>
      </c>
      <c r="P402" s="225" t="s">
        <v>76</v>
      </c>
      <c r="Q402" s="244" t="s">
        <v>34</v>
      </c>
      <c r="R402" s="259" t="s">
        <v>299</v>
      </c>
      <c r="S402" s="265" t="s">
        <v>300</v>
      </c>
      <c r="T402" s="217">
        <v>0</v>
      </c>
      <c r="U402" s="149" t="s">
        <v>58</v>
      </c>
      <c r="V402" s="149" t="s">
        <v>256</v>
      </c>
      <c r="W402" s="150" t="str">
        <f t="shared" si="210"/>
        <v>&lt; 30 mn</v>
      </c>
      <c r="X402" s="151" t="s">
        <v>31</v>
      </c>
      <c r="Y402" s="229" t="s">
        <v>108</v>
      </c>
      <c r="Z402" s="152">
        <f t="shared" si="215"/>
        <v>0</v>
      </c>
      <c r="AA402" s="152">
        <f t="shared" si="216"/>
        <v>0</v>
      </c>
      <c r="AB402" s="152">
        <f t="shared" si="217"/>
        <v>0</v>
      </c>
      <c r="AC402" s="152">
        <f t="shared" si="218"/>
        <v>0</v>
      </c>
      <c r="AD402" s="152">
        <f t="shared" si="219"/>
        <v>0</v>
      </c>
      <c r="AE402" s="152">
        <f t="shared" si="220"/>
        <v>0</v>
      </c>
      <c r="AF402" s="152">
        <f t="shared" si="221"/>
        <v>0</v>
      </c>
      <c r="AG402" s="152">
        <f t="shared" si="222"/>
        <v>0</v>
      </c>
      <c r="AH402" s="152">
        <f t="shared" si="223"/>
        <v>0</v>
      </c>
      <c r="AI402" s="152">
        <f t="shared" si="224"/>
        <v>0</v>
      </c>
      <c r="AJ402" s="152">
        <f t="shared" si="225"/>
        <v>0</v>
      </c>
      <c r="AK402" s="152">
        <f t="shared" si="226"/>
        <v>0</v>
      </c>
      <c r="AL402" s="263">
        <f t="shared" si="243"/>
        <v>0</v>
      </c>
      <c r="AM402" s="263">
        <f t="shared" si="240"/>
        <v>0</v>
      </c>
      <c r="AN402" s="263">
        <f t="shared" si="244"/>
        <v>0</v>
      </c>
      <c r="AO402" s="251">
        <f t="shared" si="241"/>
        <v>0</v>
      </c>
      <c r="AP402" s="153">
        <f t="shared" si="228"/>
        <v>0</v>
      </c>
      <c r="AQ402" s="153" t="str">
        <f t="shared" si="229"/>
        <v>0</v>
      </c>
      <c r="AR402" s="153" t="str">
        <f t="shared" si="236"/>
        <v>0</v>
      </c>
      <c r="AS402" s="153" t="str">
        <f t="shared" si="237"/>
        <v>0</v>
      </c>
      <c r="AT402" s="247">
        <f t="shared" si="230"/>
        <v>1</v>
      </c>
      <c r="AU402" s="247" t="str">
        <f t="shared" si="231"/>
        <v>Faible</v>
      </c>
      <c r="AV402" s="346" t="str">
        <f t="shared" si="232"/>
        <v>NON</v>
      </c>
      <c r="AW402" s="234" t="str">
        <f>IF(CB402&lt;100,"RISQUE MINIME","RISQUE NON FAIBLE")</f>
        <v>RISQUE MINIME</v>
      </c>
      <c r="AX402" s="231" t="str">
        <f>IF(AO402=0,"NON","OUI")</f>
        <v>NON</v>
      </c>
      <c r="AY402" s="351"/>
      <c r="AZ402" s="352" t="s">
        <v>310</v>
      </c>
      <c r="BA402" s="237" t="str">
        <f>IF(AP402=0,"NON","OUI")</f>
        <v>NON</v>
      </c>
      <c r="BB402" s="351"/>
      <c r="BC402" s="351"/>
      <c r="BD402" s="352" t="s">
        <v>310</v>
      </c>
      <c r="BE402" s="237" t="str">
        <f t="shared" si="239"/>
        <v>NON</v>
      </c>
      <c r="BF402" s="351"/>
      <c r="BG402" s="354" t="s">
        <v>310</v>
      </c>
      <c r="BH402" s="154">
        <f>IF(ISNA(VLOOKUP(L402,CMRCLP,4,FALSE)),0,VLOOKUP(L402,CMRCLP,4))</f>
        <v>0</v>
      </c>
      <c r="BI402" s="154">
        <f>IF(ISNA(VLOOKUP(M402,CMRCLP,4,FALSE)),0,VLOOKUP(M402,CMRCLP,4))</f>
        <v>0</v>
      </c>
      <c r="BJ402" s="154">
        <f>IF(ISNA(VLOOKUP(N402,CMRCLP,4,FALSE)),0,VLOOKUP(N402,CMRCLP,4))</f>
        <v>0</v>
      </c>
      <c r="BK402" s="154">
        <f>IF(ISNA(VLOOKUP(O402,CMRCLP,4,FALSE)),0,VLOOKUP(O402,CMRCLP,4))</f>
        <v>0</v>
      </c>
      <c r="BL402" s="154">
        <f>IF(ISNA(VLOOKUP(L402,DANGERCLP,2,FALSE)),1,VLOOKUP(L402,DANGERCLP,2,FALSE))</f>
        <v>1</v>
      </c>
      <c r="BM402" s="154">
        <f>IF(ISNA(VLOOKUP(M402,DANGERCLP,2,FALSE)),1,VLOOKUP(M402,DANGERCLP,2,FALSE))</f>
        <v>1</v>
      </c>
      <c r="BN402" s="154">
        <f>IF(ISNA(VLOOKUP(N402,DANGERCLP,2,FALSE)),1,VLOOKUP(N402,DANGERCLP,2,FALSE))</f>
        <v>1</v>
      </c>
      <c r="BO402" s="154">
        <f>IF(ISNA(VLOOKUP(O402,DANGERCLP,2,FALSE)),1,VLOOKUP(O402,DANGERCLP,2,FALSE))</f>
        <v>1</v>
      </c>
      <c r="BP402" s="154">
        <f>IF(ISNA(VLOOKUP(P402,VLEPON,2)),1,VLOOKUP(P402,VLEPON,2))</f>
        <v>1</v>
      </c>
      <c r="BQ402" s="155">
        <f t="shared" si="242"/>
        <v>0</v>
      </c>
      <c r="BR402" s="156">
        <f t="shared" si="211"/>
        <v>11</v>
      </c>
      <c r="BS402" s="156">
        <f t="shared" si="212"/>
        <v>11</v>
      </c>
      <c r="BT402" s="157">
        <f t="shared" si="213"/>
        <v>1</v>
      </c>
      <c r="BU402" s="255">
        <f t="shared" si="227"/>
        <v>1</v>
      </c>
      <c r="BV402" s="252">
        <f>IF(ISNA(VLOOKUP((CONCATENATE(U402,V402)),Fréquencess,3,FALSE)),0,VLOOKUP((CONCATENATE(U402,V402)),Fréquencess,3,FALSE))</f>
        <v>1</v>
      </c>
      <c r="BW402" s="247">
        <f t="shared" si="214"/>
        <v>1</v>
      </c>
      <c r="BX402" s="247">
        <f t="shared" si="233"/>
        <v>1</v>
      </c>
      <c r="BY402" s="247">
        <f>IF(ISNA(VLOOKUP(Q402,score_volatilité,2,FALSE)),0,VLOOKUP(Q402,score_volatilité,2,FALSE))</f>
        <v>1</v>
      </c>
      <c r="BZ402" s="247">
        <f>IF(ISNA(VLOOKUP(X402,score_procédé,2,FALSE)),0,VLOOKUP(X402,score_procédé,2,FALSE))</f>
        <v>0.5</v>
      </c>
      <c r="CA402" s="247">
        <f>IF(ISNA(VLOOKUP(Y402,score_protection,2,FALSE)),0,VLOOKUP(Y402,score_protection,2,FALSE))</f>
        <v>1</v>
      </c>
      <c r="CB402" s="252">
        <f t="shared" si="234"/>
        <v>0.5</v>
      </c>
      <c r="CC402" s="154">
        <f>IF(ISNA(VLOOKUP(L402,DANGERARRETE,10,FALSE)),0,VLOOKUP(L402,DANGERARRETE,10,FALSE))</f>
        <v>0</v>
      </c>
      <c r="CD402" s="154">
        <f>IF(ISNA(VLOOKUP(M402,DANGERARRETE,10,FALSE)),0,VLOOKUP(M402,DANGERARRETE,10,FALSE))</f>
        <v>0</v>
      </c>
      <c r="CE402" s="154">
        <f>IF(ISNA(VLOOKUP(N402,DANGERARRETE,10,FALSE)),0,VLOOKUP(N402,DANGERARRETE,10,FALSE))</f>
        <v>0</v>
      </c>
      <c r="CF402" s="154">
        <f>IF(ISNA(VLOOKUP(O402,DANGERARRETE,10,FALSE)),0,VLOOKUP(O402,DANGERARRETE,10,FALSE))</f>
        <v>0</v>
      </c>
      <c r="CG402" s="154">
        <f t="shared" si="235"/>
        <v>0</v>
      </c>
      <c r="CH402" s="296" t="str">
        <f t="shared" si="238"/>
        <v>NON</v>
      </c>
    </row>
    <row r="403" spans="1:86" s="108" customFormat="1" ht="26.5" customHeight="1" x14ac:dyDescent="0.25">
      <c r="A403" s="77">
        <v>116</v>
      </c>
      <c r="B403" s="105"/>
      <c r="C403" s="105"/>
      <c r="D403" s="106"/>
      <c r="E403" s="106"/>
      <c r="F403" s="107"/>
      <c r="G403" s="114" t="s">
        <v>76</v>
      </c>
      <c r="H403" s="114" t="s">
        <v>76</v>
      </c>
      <c r="I403" s="114" t="s">
        <v>76</v>
      </c>
      <c r="J403" s="114" t="s">
        <v>76</v>
      </c>
      <c r="K403" s="114" t="s">
        <v>9</v>
      </c>
      <c r="L403" s="108" t="s">
        <v>8</v>
      </c>
      <c r="M403" s="108" t="s">
        <v>8</v>
      </c>
      <c r="N403" s="108" t="s">
        <v>8</v>
      </c>
      <c r="O403" s="108" t="s">
        <v>8</v>
      </c>
      <c r="P403" s="225" t="s">
        <v>76</v>
      </c>
      <c r="Q403" s="244" t="s">
        <v>34</v>
      </c>
      <c r="R403" s="259" t="s">
        <v>299</v>
      </c>
      <c r="S403" s="265" t="s">
        <v>300</v>
      </c>
      <c r="T403" s="217">
        <v>0</v>
      </c>
      <c r="U403" s="149" t="s">
        <v>58</v>
      </c>
      <c r="V403" s="149" t="s">
        <v>256</v>
      </c>
      <c r="W403" s="150" t="str">
        <f t="shared" si="210"/>
        <v>&lt; 30 mn</v>
      </c>
      <c r="X403" s="151" t="s">
        <v>31</v>
      </c>
      <c r="Y403" s="229" t="s">
        <v>108</v>
      </c>
      <c r="Z403" s="152">
        <f t="shared" si="215"/>
        <v>0</v>
      </c>
      <c r="AA403" s="152">
        <f t="shared" si="216"/>
        <v>0</v>
      </c>
      <c r="AB403" s="152">
        <f t="shared" si="217"/>
        <v>0</v>
      </c>
      <c r="AC403" s="152">
        <f t="shared" si="218"/>
        <v>0</v>
      </c>
      <c r="AD403" s="152">
        <f t="shared" si="219"/>
        <v>0</v>
      </c>
      <c r="AE403" s="152">
        <f t="shared" si="220"/>
        <v>0</v>
      </c>
      <c r="AF403" s="152">
        <f t="shared" si="221"/>
        <v>0</v>
      </c>
      <c r="AG403" s="152">
        <f t="shared" si="222"/>
        <v>0</v>
      </c>
      <c r="AH403" s="152">
        <f t="shared" si="223"/>
        <v>0</v>
      </c>
      <c r="AI403" s="152">
        <f t="shared" si="224"/>
        <v>0</v>
      </c>
      <c r="AJ403" s="152">
        <f t="shared" si="225"/>
        <v>0</v>
      </c>
      <c r="AK403" s="152">
        <f t="shared" si="226"/>
        <v>0</v>
      </c>
      <c r="AL403" s="263">
        <f t="shared" si="243"/>
        <v>0</v>
      </c>
      <c r="AM403" s="263">
        <f t="shared" si="240"/>
        <v>0</v>
      </c>
      <c r="AN403" s="263">
        <f t="shared" si="244"/>
        <v>0</v>
      </c>
      <c r="AO403" s="251">
        <f t="shared" si="241"/>
        <v>0</v>
      </c>
      <c r="AP403" s="153">
        <f t="shared" si="228"/>
        <v>0</v>
      </c>
      <c r="AQ403" s="153" t="str">
        <f t="shared" si="229"/>
        <v>0</v>
      </c>
      <c r="AR403" s="153" t="str">
        <f t="shared" si="236"/>
        <v>0</v>
      </c>
      <c r="AS403" s="153" t="str">
        <f t="shared" si="237"/>
        <v>0</v>
      </c>
      <c r="AT403" s="247">
        <f t="shared" si="230"/>
        <v>1</v>
      </c>
      <c r="AU403" s="247" t="str">
        <f t="shared" si="231"/>
        <v>Faible</v>
      </c>
      <c r="AV403" s="346" t="str">
        <f t="shared" si="232"/>
        <v>NON</v>
      </c>
      <c r="AW403" s="234" t="str">
        <f>IF(CB403&lt;100,"RISQUE MINIME","RISQUE NON FAIBLE")</f>
        <v>RISQUE MINIME</v>
      </c>
      <c r="AX403" s="231" t="str">
        <f>IF(AO403=0,"NON","OUI")</f>
        <v>NON</v>
      </c>
      <c r="AY403" s="351"/>
      <c r="AZ403" s="352" t="s">
        <v>310</v>
      </c>
      <c r="BA403" s="237" t="str">
        <f>IF(AP403=0,"NON","OUI")</f>
        <v>NON</v>
      </c>
      <c r="BB403" s="351"/>
      <c r="BC403" s="351"/>
      <c r="BD403" s="352" t="s">
        <v>310</v>
      </c>
      <c r="BE403" s="237" t="str">
        <f t="shared" si="239"/>
        <v>NON</v>
      </c>
      <c r="BF403" s="351"/>
      <c r="BG403" s="354" t="s">
        <v>310</v>
      </c>
      <c r="BH403" s="154">
        <f>IF(ISNA(VLOOKUP(L403,CMRCLP,4,FALSE)),0,VLOOKUP(L403,CMRCLP,4))</f>
        <v>0</v>
      </c>
      <c r="BI403" s="154">
        <f>IF(ISNA(VLOOKUP(M403,CMRCLP,4,FALSE)),0,VLOOKUP(M403,CMRCLP,4))</f>
        <v>0</v>
      </c>
      <c r="BJ403" s="154">
        <f>IF(ISNA(VLOOKUP(N403,CMRCLP,4,FALSE)),0,VLOOKUP(N403,CMRCLP,4))</f>
        <v>0</v>
      </c>
      <c r="BK403" s="154">
        <f>IF(ISNA(VLOOKUP(O403,CMRCLP,4,FALSE)),0,VLOOKUP(O403,CMRCLP,4))</f>
        <v>0</v>
      </c>
      <c r="BL403" s="154">
        <f>IF(ISNA(VLOOKUP(L403,DANGERCLP,2,FALSE)),1,VLOOKUP(L403,DANGERCLP,2,FALSE))</f>
        <v>1</v>
      </c>
      <c r="BM403" s="154">
        <f>IF(ISNA(VLOOKUP(M403,DANGERCLP,2,FALSE)),1,VLOOKUP(M403,DANGERCLP,2,FALSE))</f>
        <v>1</v>
      </c>
      <c r="BN403" s="154">
        <f>IF(ISNA(VLOOKUP(N403,DANGERCLP,2,FALSE)),1,VLOOKUP(N403,DANGERCLP,2,FALSE))</f>
        <v>1</v>
      </c>
      <c r="BO403" s="154">
        <f>IF(ISNA(VLOOKUP(O403,DANGERCLP,2,FALSE)),1,VLOOKUP(O403,DANGERCLP,2,FALSE))</f>
        <v>1</v>
      </c>
      <c r="BP403" s="154">
        <f>IF(ISNA(VLOOKUP(P403,VLEPON,2)),1,VLOOKUP(P403,VLEPON,2))</f>
        <v>1</v>
      </c>
      <c r="BQ403" s="155">
        <f t="shared" si="242"/>
        <v>0</v>
      </c>
      <c r="BR403" s="156">
        <f t="shared" si="211"/>
        <v>11</v>
      </c>
      <c r="BS403" s="156">
        <f t="shared" si="212"/>
        <v>11</v>
      </c>
      <c r="BT403" s="157">
        <f t="shared" si="213"/>
        <v>1</v>
      </c>
      <c r="BU403" s="255">
        <f t="shared" si="227"/>
        <v>1</v>
      </c>
      <c r="BV403" s="252">
        <f>IF(ISNA(VLOOKUP((CONCATENATE(U403,V403)),Fréquencess,3,FALSE)),0,VLOOKUP((CONCATENATE(U403,V403)),Fréquencess,3,FALSE))</f>
        <v>1</v>
      </c>
      <c r="BW403" s="247">
        <f t="shared" si="214"/>
        <v>1</v>
      </c>
      <c r="BX403" s="247">
        <f t="shared" si="233"/>
        <v>1</v>
      </c>
      <c r="BY403" s="247">
        <f>IF(ISNA(VLOOKUP(Q403,score_volatilité,2,FALSE)),0,VLOOKUP(Q403,score_volatilité,2,FALSE))</f>
        <v>1</v>
      </c>
      <c r="BZ403" s="247">
        <f>IF(ISNA(VLOOKUP(X403,score_procédé,2,FALSE)),0,VLOOKUP(X403,score_procédé,2,FALSE))</f>
        <v>0.5</v>
      </c>
      <c r="CA403" s="247">
        <f>IF(ISNA(VLOOKUP(Y403,score_protection,2,FALSE)),0,VLOOKUP(Y403,score_protection,2,FALSE))</f>
        <v>1</v>
      </c>
      <c r="CB403" s="252">
        <f t="shared" si="234"/>
        <v>0.5</v>
      </c>
      <c r="CC403" s="154">
        <f>IF(ISNA(VLOOKUP(L403,DANGERARRETE,10,FALSE)),0,VLOOKUP(L403,DANGERARRETE,10,FALSE))</f>
        <v>0</v>
      </c>
      <c r="CD403" s="154">
        <f>IF(ISNA(VLOOKUP(M403,DANGERARRETE,10,FALSE)),0,VLOOKUP(M403,DANGERARRETE,10,FALSE))</f>
        <v>0</v>
      </c>
      <c r="CE403" s="154">
        <f>IF(ISNA(VLOOKUP(N403,DANGERARRETE,10,FALSE)),0,VLOOKUP(N403,DANGERARRETE,10,FALSE))</f>
        <v>0</v>
      </c>
      <c r="CF403" s="154">
        <f>IF(ISNA(VLOOKUP(O403,DANGERARRETE,10,FALSE)),0,VLOOKUP(O403,DANGERARRETE,10,FALSE))</f>
        <v>0</v>
      </c>
      <c r="CG403" s="154">
        <f t="shared" si="235"/>
        <v>0</v>
      </c>
      <c r="CH403" s="296" t="str">
        <f t="shared" si="238"/>
        <v>NON</v>
      </c>
    </row>
    <row r="404" spans="1:86" s="108" customFormat="1" ht="26.5" customHeight="1" x14ac:dyDescent="0.25">
      <c r="A404" s="77">
        <v>116</v>
      </c>
      <c r="B404" s="105"/>
      <c r="C404" s="105"/>
      <c r="D404" s="106"/>
      <c r="E404" s="106"/>
      <c r="F404" s="107"/>
      <c r="G404" s="114" t="s">
        <v>76</v>
      </c>
      <c r="H404" s="114" t="s">
        <v>76</v>
      </c>
      <c r="I404" s="114" t="s">
        <v>76</v>
      </c>
      <c r="J404" s="114" t="s">
        <v>76</v>
      </c>
      <c r="K404" s="114" t="s">
        <v>9</v>
      </c>
      <c r="L404" s="108" t="s">
        <v>8</v>
      </c>
      <c r="M404" s="108" t="s">
        <v>8</v>
      </c>
      <c r="N404" s="108" t="s">
        <v>8</v>
      </c>
      <c r="O404" s="108" t="s">
        <v>8</v>
      </c>
      <c r="P404" s="225" t="s">
        <v>76</v>
      </c>
      <c r="Q404" s="244" t="s">
        <v>34</v>
      </c>
      <c r="R404" s="259" t="s">
        <v>299</v>
      </c>
      <c r="S404" s="265" t="s">
        <v>300</v>
      </c>
      <c r="T404" s="217">
        <v>0</v>
      </c>
      <c r="U404" s="149" t="s">
        <v>58</v>
      </c>
      <c r="V404" s="149" t="s">
        <v>256</v>
      </c>
      <c r="W404" s="150" t="str">
        <f t="shared" si="210"/>
        <v>&lt; 30 mn</v>
      </c>
      <c r="X404" s="151" t="s">
        <v>31</v>
      </c>
      <c r="Y404" s="229" t="s">
        <v>108</v>
      </c>
      <c r="Z404" s="152">
        <f t="shared" si="215"/>
        <v>0</v>
      </c>
      <c r="AA404" s="152">
        <f t="shared" si="216"/>
        <v>0</v>
      </c>
      <c r="AB404" s="152">
        <f t="shared" si="217"/>
        <v>0</v>
      </c>
      <c r="AC404" s="152">
        <f t="shared" si="218"/>
        <v>0</v>
      </c>
      <c r="AD404" s="152">
        <f t="shared" si="219"/>
        <v>0</v>
      </c>
      <c r="AE404" s="152">
        <f t="shared" si="220"/>
        <v>0</v>
      </c>
      <c r="AF404" s="152">
        <f t="shared" si="221"/>
        <v>0</v>
      </c>
      <c r="AG404" s="152">
        <f t="shared" si="222"/>
        <v>0</v>
      </c>
      <c r="AH404" s="152">
        <f t="shared" si="223"/>
        <v>0</v>
      </c>
      <c r="AI404" s="152">
        <f t="shared" si="224"/>
        <v>0</v>
      </c>
      <c r="AJ404" s="152">
        <f t="shared" si="225"/>
        <v>0</v>
      </c>
      <c r="AK404" s="152">
        <f t="shared" si="226"/>
        <v>0</v>
      </c>
      <c r="AL404" s="263">
        <f t="shared" si="243"/>
        <v>0</v>
      </c>
      <c r="AM404" s="263">
        <f t="shared" si="240"/>
        <v>0</v>
      </c>
      <c r="AN404" s="263">
        <f t="shared" si="244"/>
        <v>0</v>
      </c>
      <c r="AO404" s="251">
        <f t="shared" si="241"/>
        <v>0</v>
      </c>
      <c r="AP404" s="153">
        <f t="shared" si="228"/>
        <v>0</v>
      </c>
      <c r="AQ404" s="153" t="str">
        <f t="shared" si="229"/>
        <v>0</v>
      </c>
      <c r="AR404" s="153" t="str">
        <f t="shared" si="236"/>
        <v>0</v>
      </c>
      <c r="AS404" s="153" t="str">
        <f t="shared" si="237"/>
        <v>0</v>
      </c>
      <c r="AT404" s="247">
        <f t="shared" si="230"/>
        <v>1</v>
      </c>
      <c r="AU404" s="247" t="str">
        <f t="shared" si="231"/>
        <v>Faible</v>
      </c>
      <c r="AV404" s="346" t="str">
        <f t="shared" si="232"/>
        <v>NON</v>
      </c>
      <c r="AW404" s="234" t="str">
        <f>IF(CB404&lt;100,"RISQUE MINIME","RISQUE NON FAIBLE")</f>
        <v>RISQUE MINIME</v>
      </c>
      <c r="AX404" s="231" t="str">
        <f>IF(AO404=0,"NON","OUI")</f>
        <v>NON</v>
      </c>
      <c r="AY404" s="351"/>
      <c r="AZ404" s="352" t="s">
        <v>310</v>
      </c>
      <c r="BA404" s="237" t="str">
        <f>IF(AP404=0,"NON","OUI")</f>
        <v>NON</v>
      </c>
      <c r="BB404" s="351"/>
      <c r="BC404" s="351"/>
      <c r="BD404" s="352" t="s">
        <v>310</v>
      </c>
      <c r="BE404" s="237" t="str">
        <f t="shared" si="239"/>
        <v>NON</v>
      </c>
      <c r="BF404" s="351"/>
      <c r="BG404" s="354" t="s">
        <v>310</v>
      </c>
      <c r="BH404" s="154">
        <f>IF(ISNA(VLOOKUP(L404,CMRCLP,4,FALSE)),0,VLOOKUP(L404,CMRCLP,4))</f>
        <v>0</v>
      </c>
      <c r="BI404" s="154">
        <f>IF(ISNA(VLOOKUP(M404,CMRCLP,4,FALSE)),0,VLOOKUP(M404,CMRCLP,4))</f>
        <v>0</v>
      </c>
      <c r="BJ404" s="154">
        <f>IF(ISNA(VLOOKUP(N404,CMRCLP,4,FALSE)),0,VLOOKUP(N404,CMRCLP,4))</f>
        <v>0</v>
      </c>
      <c r="BK404" s="154">
        <f>IF(ISNA(VLOOKUP(O404,CMRCLP,4,FALSE)),0,VLOOKUP(O404,CMRCLP,4))</f>
        <v>0</v>
      </c>
      <c r="BL404" s="154">
        <f>IF(ISNA(VLOOKUP(L404,DANGERCLP,2,FALSE)),1,VLOOKUP(L404,DANGERCLP,2,FALSE))</f>
        <v>1</v>
      </c>
      <c r="BM404" s="154">
        <f>IF(ISNA(VLOOKUP(M404,DANGERCLP,2,FALSE)),1,VLOOKUP(M404,DANGERCLP,2,FALSE))</f>
        <v>1</v>
      </c>
      <c r="BN404" s="154">
        <f>IF(ISNA(VLOOKUP(N404,DANGERCLP,2,FALSE)),1,VLOOKUP(N404,DANGERCLP,2,FALSE))</f>
        <v>1</v>
      </c>
      <c r="BO404" s="154">
        <f>IF(ISNA(VLOOKUP(O404,DANGERCLP,2,FALSE)),1,VLOOKUP(O404,DANGERCLP,2,FALSE))</f>
        <v>1</v>
      </c>
      <c r="BP404" s="154">
        <f>IF(ISNA(VLOOKUP(P404,VLEPON,2)),1,VLOOKUP(P404,VLEPON,2))</f>
        <v>1</v>
      </c>
      <c r="BQ404" s="155">
        <f t="shared" si="242"/>
        <v>0</v>
      </c>
      <c r="BR404" s="156">
        <f t="shared" si="211"/>
        <v>11</v>
      </c>
      <c r="BS404" s="156">
        <f t="shared" si="212"/>
        <v>11</v>
      </c>
      <c r="BT404" s="157">
        <f t="shared" si="213"/>
        <v>1</v>
      </c>
      <c r="BU404" s="255">
        <f t="shared" si="227"/>
        <v>1</v>
      </c>
      <c r="BV404" s="252">
        <f>IF(ISNA(VLOOKUP((CONCATENATE(U404,V404)),Fréquencess,3,FALSE)),0,VLOOKUP((CONCATENATE(U404,V404)),Fréquencess,3,FALSE))</f>
        <v>1</v>
      </c>
      <c r="BW404" s="247">
        <f t="shared" si="214"/>
        <v>1</v>
      </c>
      <c r="BX404" s="247">
        <f t="shared" si="233"/>
        <v>1</v>
      </c>
      <c r="BY404" s="247">
        <f>IF(ISNA(VLOOKUP(Q404,score_volatilité,2,FALSE)),0,VLOOKUP(Q404,score_volatilité,2,FALSE))</f>
        <v>1</v>
      </c>
      <c r="BZ404" s="247">
        <f>IF(ISNA(VLOOKUP(X404,score_procédé,2,FALSE)),0,VLOOKUP(X404,score_procédé,2,FALSE))</f>
        <v>0.5</v>
      </c>
      <c r="CA404" s="247">
        <f>IF(ISNA(VLOOKUP(Y404,score_protection,2,FALSE)),0,VLOOKUP(Y404,score_protection,2,FALSE))</f>
        <v>1</v>
      </c>
      <c r="CB404" s="252">
        <f t="shared" si="234"/>
        <v>0.5</v>
      </c>
      <c r="CC404" s="154">
        <f>IF(ISNA(VLOOKUP(L404,DANGERARRETE,10,FALSE)),0,VLOOKUP(L404,DANGERARRETE,10,FALSE))</f>
        <v>0</v>
      </c>
      <c r="CD404" s="154">
        <f>IF(ISNA(VLOOKUP(M404,DANGERARRETE,10,FALSE)),0,VLOOKUP(M404,DANGERARRETE,10,FALSE))</f>
        <v>0</v>
      </c>
      <c r="CE404" s="154">
        <f>IF(ISNA(VLOOKUP(N404,DANGERARRETE,10,FALSE)),0,VLOOKUP(N404,DANGERARRETE,10,FALSE))</f>
        <v>0</v>
      </c>
      <c r="CF404" s="154">
        <f>IF(ISNA(VLOOKUP(O404,DANGERARRETE,10,FALSE)),0,VLOOKUP(O404,DANGERARRETE,10,FALSE))</f>
        <v>0</v>
      </c>
      <c r="CG404" s="154">
        <f t="shared" si="235"/>
        <v>0</v>
      </c>
      <c r="CH404" s="296" t="str">
        <f t="shared" si="238"/>
        <v>NON</v>
      </c>
    </row>
    <row r="405" spans="1:86" s="108" customFormat="1" ht="26.5" customHeight="1" x14ac:dyDescent="0.25">
      <c r="A405" s="77">
        <v>116</v>
      </c>
      <c r="B405" s="105"/>
      <c r="C405" s="105"/>
      <c r="D405" s="106"/>
      <c r="E405" s="106"/>
      <c r="F405" s="107"/>
      <c r="G405" s="114" t="s">
        <v>76</v>
      </c>
      <c r="H405" s="114" t="s">
        <v>76</v>
      </c>
      <c r="I405" s="114" t="s">
        <v>76</v>
      </c>
      <c r="J405" s="114" t="s">
        <v>76</v>
      </c>
      <c r="K405" s="114" t="s">
        <v>9</v>
      </c>
      <c r="L405" s="108" t="s">
        <v>8</v>
      </c>
      <c r="M405" s="108" t="s">
        <v>8</v>
      </c>
      <c r="N405" s="108" t="s">
        <v>8</v>
      </c>
      <c r="O405" s="108" t="s">
        <v>8</v>
      </c>
      <c r="P405" s="225" t="s">
        <v>76</v>
      </c>
      <c r="Q405" s="244" t="s">
        <v>34</v>
      </c>
      <c r="R405" s="259" t="s">
        <v>299</v>
      </c>
      <c r="S405" s="265" t="s">
        <v>300</v>
      </c>
      <c r="T405" s="217">
        <v>0</v>
      </c>
      <c r="U405" s="149" t="s">
        <v>58</v>
      </c>
      <c r="V405" s="149" t="s">
        <v>256</v>
      </c>
      <c r="W405" s="150" t="str">
        <f t="shared" si="210"/>
        <v>&lt; 30 mn</v>
      </c>
      <c r="X405" s="151" t="s">
        <v>31</v>
      </c>
      <c r="Y405" s="229" t="s">
        <v>108</v>
      </c>
      <c r="Z405" s="152">
        <f t="shared" si="215"/>
        <v>0</v>
      </c>
      <c r="AA405" s="152">
        <f t="shared" si="216"/>
        <v>0</v>
      </c>
      <c r="AB405" s="152">
        <f t="shared" si="217"/>
        <v>0</v>
      </c>
      <c r="AC405" s="152">
        <f t="shared" si="218"/>
        <v>0</v>
      </c>
      <c r="AD405" s="152">
        <f t="shared" si="219"/>
        <v>0</v>
      </c>
      <c r="AE405" s="152">
        <f t="shared" si="220"/>
        <v>0</v>
      </c>
      <c r="AF405" s="152">
        <f t="shared" si="221"/>
        <v>0</v>
      </c>
      <c r="AG405" s="152">
        <f t="shared" si="222"/>
        <v>0</v>
      </c>
      <c r="AH405" s="152">
        <f t="shared" si="223"/>
        <v>0</v>
      </c>
      <c r="AI405" s="152">
        <f t="shared" si="224"/>
        <v>0</v>
      </c>
      <c r="AJ405" s="152">
        <f t="shared" si="225"/>
        <v>0</v>
      </c>
      <c r="AK405" s="152">
        <f t="shared" si="226"/>
        <v>0</v>
      </c>
      <c r="AL405" s="263">
        <f t="shared" si="243"/>
        <v>0</v>
      </c>
      <c r="AM405" s="263">
        <f t="shared" si="240"/>
        <v>0</v>
      </c>
      <c r="AN405" s="263">
        <f t="shared" si="244"/>
        <v>0</v>
      </c>
      <c r="AO405" s="251">
        <f t="shared" si="241"/>
        <v>0</v>
      </c>
      <c r="AP405" s="153">
        <f t="shared" si="228"/>
        <v>0</v>
      </c>
      <c r="AQ405" s="153" t="str">
        <f t="shared" si="229"/>
        <v>0</v>
      </c>
      <c r="AR405" s="153" t="str">
        <f t="shared" si="236"/>
        <v>0</v>
      </c>
      <c r="AS405" s="153" t="str">
        <f t="shared" si="237"/>
        <v>0</v>
      </c>
      <c r="AT405" s="247">
        <f t="shared" si="230"/>
        <v>1</v>
      </c>
      <c r="AU405" s="247" t="str">
        <f t="shared" si="231"/>
        <v>Faible</v>
      </c>
      <c r="AV405" s="346" t="str">
        <f t="shared" si="232"/>
        <v>NON</v>
      </c>
      <c r="AW405" s="234" t="str">
        <f>IF(CB405&lt;100,"RISQUE MINIME","RISQUE NON FAIBLE")</f>
        <v>RISQUE MINIME</v>
      </c>
      <c r="AX405" s="231" t="str">
        <f>IF(AO405=0,"NON","OUI")</f>
        <v>NON</v>
      </c>
      <c r="AY405" s="351"/>
      <c r="AZ405" s="352" t="s">
        <v>310</v>
      </c>
      <c r="BA405" s="237" t="str">
        <f>IF(AP405=0,"NON","OUI")</f>
        <v>NON</v>
      </c>
      <c r="BB405" s="351"/>
      <c r="BC405" s="351"/>
      <c r="BD405" s="352" t="s">
        <v>310</v>
      </c>
      <c r="BE405" s="237" t="str">
        <f t="shared" si="239"/>
        <v>NON</v>
      </c>
      <c r="BF405" s="351"/>
      <c r="BG405" s="354" t="s">
        <v>310</v>
      </c>
      <c r="BH405" s="154">
        <f>IF(ISNA(VLOOKUP(L405,CMRCLP,4,FALSE)),0,VLOOKUP(L405,CMRCLP,4))</f>
        <v>0</v>
      </c>
      <c r="BI405" s="154">
        <f>IF(ISNA(VLOOKUP(M405,CMRCLP,4,FALSE)),0,VLOOKUP(M405,CMRCLP,4))</f>
        <v>0</v>
      </c>
      <c r="BJ405" s="154">
        <f>IF(ISNA(VLOOKUP(N405,CMRCLP,4,FALSE)),0,VLOOKUP(N405,CMRCLP,4))</f>
        <v>0</v>
      </c>
      <c r="BK405" s="154">
        <f>IF(ISNA(VLOOKUP(O405,CMRCLP,4,FALSE)),0,VLOOKUP(O405,CMRCLP,4))</f>
        <v>0</v>
      </c>
      <c r="BL405" s="154">
        <f>IF(ISNA(VLOOKUP(L405,DANGERCLP,2,FALSE)),1,VLOOKUP(L405,DANGERCLP,2,FALSE))</f>
        <v>1</v>
      </c>
      <c r="BM405" s="154">
        <f>IF(ISNA(VLOOKUP(M405,DANGERCLP,2,FALSE)),1,VLOOKUP(M405,DANGERCLP,2,FALSE))</f>
        <v>1</v>
      </c>
      <c r="BN405" s="154">
        <f>IF(ISNA(VLOOKUP(N405,DANGERCLP,2,FALSE)),1,VLOOKUP(N405,DANGERCLP,2,FALSE))</f>
        <v>1</v>
      </c>
      <c r="BO405" s="154">
        <f>IF(ISNA(VLOOKUP(O405,DANGERCLP,2,FALSE)),1,VLOOKUP(O405,DANGERCLP,2,FALSE))</f>
        <v>1</v>
      </c>
      <c r="BP405" s="154">
        <f>IF(ISNA(VLOOKUP(P405,VLEPON,2)),1,VLOOKUP(P405,VLEPON,2))</f>
        <v>1</v>
      </c>
      <c r="BQ405" s="155">
        <f t="shared" si="242"/>
        <v>0</v>
      </c>
      <c r="BR405" s="156">
        <f t="shared" si="211"/>
        <v>11</v>
      </c>
      <c r="BS405" s="156">
        <f t="shared" si="212"/>
        <v>11</v>
      </c>
      <c r="BT405" s="157">
        <f t="shared" si="213"/>
        <v>1</v>
      </c>
      <c r="BU405" s="255">
        <f t="shared" si="227"/>
        <v>1</v>
      </c>
      <c r="BV405" s="252">
        <f>IF(ISNA(VLOOKUP((CONCATENATE(U405,V405)),Fréquencess,3,FALSE)),0,VLOOKUP((CONCATENATE(U405,V405)),Fréquencess,3,FALSE))</f>
        <v>1</v>
      </c>
      <c r="BW405" s="247">
        <f t="shared" si="214"/>
        <v>1</v>
      </c>
      <c r="BX405" s="247">
        <f t="shared" si="233"/>
        <v>1</v>
      </c>
      <c r="BY405" s="247">
        <f>IF(ISNA(VLOOKUP(Q405,score_volatilité,2,FALSE)),0,VLOOKUP(Q405,score_volatilité,2,FALSE))</f>
        <v>1</v>
      </c>
      <c r="BZ405" s="247">
        <f>IF(ISNA(VLOOKUP(X405,score_procédé,2,FALSE)),0,VLOOKUP(X405,score_procédé,2,FALSE))</f>
        <v>0.5</v>
      </c>
      <c r="CA405" s="247">
        <f>IF(ISNA(VLOOKUP(Y405,score_protection,2,FALSE)),0,VLOOKUP(Y405,score_protection,2,FALSE))</f>
        <v>1</v>
      </c>
      <c r="CB405" s="252">
        <f t="shared" si="234"/>
        <v>0.5</v>
      </c>
      <c r="CC405" s="154">
        <f>IF(ISNA(VLOOKUP(L405,DANGERARRETE,10,FALSE)),0,VLOOKUP(L405,DANGERARRETE,10,FALSE))</f>
        <v>0</v>
      </c>
      <c r="CD405" s="154">
        <f>IF(ISNA(VLOOKUP(M405,DANGERARRETE,10,FALSE)),0,VLOOKUP(M405,DANGERARRETE,10,FALSE))</f>
        <v>0</v>
      </c>
      <c r="CE405" s="154">
        <f>IF(ISNA(VLOOKUP(N405,DANGERARRETE,10,FALSE)),0,VLOOKUP(N405,DANGERARRETE,10,FALSE))</f>
        <v>0</v>
      </c>
      <c r="CF405" s="154">
        <f>IF(ISNA(VLOOKUP(O405,DANGERARRETE,10,FALSE)),0,VLOOKUP(O405,DANGERARRETE,10,FALSE))</f>
        <v>0</v>
      </c>
      <c r="CG405" s="154">
        <f t="shared" si="235"/>
        <v>0</v>
      </c>
      <c r="CH405" s="296" t="str">
        <f t="shared" si="238"/>
        <v>NON</v>
      </c>
    </row>
    <row r="406" spans="1:86" s="108" customFormat="1" ht="26.5" customHeight="1" x14ac:dyDescent="0.25">
      <c r="A406" s="77">
        <v>116</v>
      </c>
      <c r="B406" s="105"/>
      <c r="C406" s="105"/>
      <c r="D406" s="106"/>
      <c r="E406" s="106"/>
      <c r="F406" s="107"/>
      <c r="G406" s="114" t="s">
        <v>76</v>
      </c>
      <c r="H406" s="114" t="s">
        <v>76</v>
      </c>
      <c r="I406" s="114" t="s">
        <v>76</v>
      </c>
      <c r="J406" s="114" t="s">
        <v>76</v>
      </c>
      <c r="K406" s="114" t="s">
        <v>9</v>
      </c>
      <c r="L406" s="108" t="s">
        <v>8</v>
      </c>
      <c r="M406" s="108" t="s">
        <v>8</v>
      </c>
      <c r="N406" s="108" t="s">
        <v>8</v>
      </c>
      <c r="O406" s="108" t="s">
        <v>8</v>
      </c>
      <c r="P406" s="225" t="s">
        <v>76</v>
      </c>
      <c r="Q406" s="244" t="s">
        <v>34</v>
      </c>
      <c r="R406" s="259" t="s">
        <v>299</v>
      </c>
      <c r="S406" s="265" t="s">
        <v>300</v>
      </c>
      <c r="T406" s="217">
        <v>0</v>
      </c>
      <c r="U406" s="149" t="s">
        <v>58</v>
      </c>
      <c r="V406" s="149" t="s">
        <v>256</v>
      </c>
      <c r="W406" s="150" t="str">
        <f t="shared" si="210"/>
        <v>&lt; 30 mn</v>
      </c>
      <c r="X406" s="151" t="s">
        <v>31</v>
      </c>
      <c r="Y406" s="229" t="s">
        <v>108</v>
      </c>
      <c r="Z406" s="152">
        <f t="shared" si="215"/>
        <v>0</v>
      </c>
      <c r="AA406" s="152">
        <f t="shared" si="216"/>
        <v>0</v>
      </c>
      <c r="AB406" s="152">
        <f t="shared" si="217"/>
        <v>0</v>
      </c>
      <c r="AC406" s="152">
        <f t="shared" si="218"/>
        <v>0</v>
      </c>
      <c r="AD406" s="152">
        <f t="shared" si="219"/>
        <v>0</v>
      </c>
      <c r="AE406" s="152">
        <f t="shared" si="220"/>
        <v>0</v>
      </c>
      <c r="AF406" s="152">
        <f t="shared" si="221"/>
        <v>0</v>
      </c>
      <c r="AG406" s="152">
        <f t="shared" si="222"/>
        <v>0</v>
      </c>
      <c r="AH406" s="152">
        <f t="shared" si="223"/>
        <v>0</v>
      </c>
      <c r="AI406" s="152">
        <f t="shared" si="224"/>
        <v>0</v>
      </c>
      <c r="AJ406" s="152">
        <f t="shared" si="225"/>
        <v>0</v>
      </c>
      <c r="AK406" s="152">
        <f t="shared" si="226"/>
        <v>0</v>
      </c>
      <c r="AL406" s="263">
        <f t="shared" si="243"/>
        <v>0</v>
      </c>
      <c r="AM406" s="263">
        <f t="shared" si="240"/>
        <v>0</v>
      </c>
      <c r="AN406" s="263">
        <f t="shared" si="244"/>
        <v>0</v>
      </c>
      <c r="AO406" s="251">
        <f t="shared" si="241"/>
        <v>0</v>
      </c>
      <c r="AP406" s="153">
        <f t="shared" si="228"/>
        <v>0</v>
      </c>
      <c r="AQ406" s="153" t="str">
        <f t="shared" si="229"/>
        <v>0</v>
      </c>
      <c r="AR406" s="153" t="str">
        <f t="shared" si="236"/>
        <v>0</v>
      </c>
      <c r="AS406" s="153" t="str">
        <f t="shared" si="237"/>
        <v>0</v>
      </c>
      <c r="AT406" s="247">
        <f t="shared" si="230"/>
        <v>1</v>
      </c>
      <c r="AU406" s="247" t="str">
        <f t="shared" si="231"/>
        <v>Faible</v>
      </c>
      <c r="AV406" s="346" t="str">
        <f t="shared" si="232"/>
        <v>NON</v>
      </c>
      <c r="AW406" s="234" t="str">
        <f>IF(CB406&lt;100,"RISQUE MINIME","RISQUE NON FAIBLE")</f>
        <v>RISQUE MINIME</v>
      </c>
      <c r="AX406" s="231" t="str">
        <f>IF(AO406=0,"NON","OUI")</f>
        <v>NON</v>
      </c>
      <c r="AY406" s="351"/>
      <c r="AZ406" s="352" t="s">
        <v>310</v>
      </c>
      <c r="BA406" s="237" t="str">
        <f>IF(AP406=0,"NON","OUI")</f>
        <v>NON</v>
      </c>
      <c r="BB406" s="351"/>
      <c r="BC406" s="351"/>
      <c r="BD406" s="352" t="s">
        <v>310</v>
      </c>
      <c r="BE406" s="237" t="str">
        <f t="shared" si="239"/>
        <v>NON</v>
      </c>
      <c r="BF406" s="351"/>
      <c r="BG406" s="354" t="s">
        <v>310</v>
      </c>
      <c r="BH406" s="154">
        <f>IF(ISNA(VLOOKUP(L406,CMRCLP,4,FALSE)),0,VLOOKUP(L406,CMRCLP,4))</f>
        <v>0</v>
      </c>
      <c r="BI406" s="154">
        <f>IF(ISNA(VLOOKUP(M406,CMRCLP,4,FALSE)),0,VLOOKUP(M406,CMRCLP,4))</f>
        <v>0</v>
      </c>
      <c r="BJ406" s="154">
        <f>IF(ISNA(VLOOKUP(N406,CMRCLP,4,FALSE)),0,VLOOKUP(N406,CMRCLP,4))</f>
        <v>0</v>
      </c>
      <c r="BK406" s="154">
        <f>IF(ISNA(VLOOKUP(O406,CMRCLP,4,FALSE)),0,VLOOKUP(O406,CMRCLP,4))</f>
        <v>0</v>
      </c>
      <c r="BL406" s="154">
        <f>IF(ISNA(VLOOKUP(L406,DANGERCLP,2,FALSE)),1,VLOOKUP(L406,DANGERCLP,2,FALSE))</f>
        <v>1</v>
      </c>
      <c r="BM406" s="154">
        <f>IF(ISNA(VLOOKUP(M406,DANGERCLP,2,FALSE)),1,VLOOKUP(M406,DANGERCLP,2,FALSE))</f>
        <v>1</v>
      </c>
      <c r="BN406" s="154">
        <f>IF(ISNA(VLOOKUP(N406,DANGERCLP,2,FALSE)),1,VLOOKUP(N406,DANGERCLP,2,FALSE))</f>
        <v>1</v>
      </c>
      <c r="BO406" s="154">
        <f>IF(ISNA(VLOOKUP(O406,DANGERCLP,2,FALSE)),1,VLOOKUP(O406,DANGERCLP,2,FALSE))</f>
        <v>1</v>
      </c>
      <c r="BP406" s="154">
        <f>IF(ISNA(VLOOKUP(P406,VLEPON,2)),1,VLOOKUP(P406,VLEPON,2))</f>
        <v>1</v>
      </c>
      <c r="BQ406" s="155">
        <f t="shared" si="242"/>
        <v>0</v>
      </c>
      <c r="BR406" s="156">
        <f t="shared" si="211"/>
        <v>11</v>
      </c>
      <c r="BS406" s="156">
        <f t="shared" si="212"/>
        <v>11</v>
      </c>
      <c r="BT406" s="157">
        <f t="shared" si="213"/>
        <v>1</v>
      </c>
      <c r="BU406" s="255">
        <f t="shared" si="227"/>
        <v>1</v>
      </c>
      <c r="BV406" s="252">
        <f>IF(ISNA(VLOOKUP((CONCATENATE(U406,V406)),Fréquencess,3,FALSE)),0,VLOOKUP((CONCATENATE(U406,V406)),Fréquencess,3,FALSE))</f>
        <v>1</v>
      </c>
      <c r="BW406" s="247">
        <f t="shared" si="214"/>
        <v>1</v>
      </c>
      <c r="BX406" s="247">
        <f t="shared" si="233"/>
        <v>1</v>
      </c>
      <c r="BY406" s="247">
        <f>IF(ISNA(VLOOKUP(Q406,score_volatilité,2,FALSE)),0,VLOOKUP(Q406,score_volatilité,2,FALSE))</f>
        <v>1</v>
      </c>
      <c r="BZ406" s="247">
        <f>IF(ISNA(VLOOKUP(X406,score_procédé,2,FALSE)),0,VLOOKUP(X406,score_procédé,2,FALSE))</f>
        <v>0.5</v>
      </c>
      <c r="CA406" s="247">
        <f>IF(ISNA(VLOOKUP(Y406,score_protection,2,FALSE)),0,VLOOKUP(Y406,score_protection,2,FALSE))</f>
        <v>1</v>
      </c>
      <c r="CB406" s="252">
        <f t="shared" si="234"/>
        <v>0.5</v>
      </c>
      <c r="CC406" s="154">
        <f>IF(ISNA(VLOOKUP(L406,DANGERARRETE,10,FALSE)),0,VLOOKUP(L406,DANGERARRETE,10,FALSE))</f>
        <v>0</v>
      </c>
      <c r="CD406" s="154">
        <f>IF(ISNA(VLOOKUP(M406,DANGERARRETE,10,FALSE)),0,VLOOKUP(M406,DANGERARRETE,10,FALSE))</f>
        <v>0</v>
      </c>
      <c r="CE406" s="154">
        <f>IF(ISNA(VLOOKUP(N406,DANGERARRETE,10,FALSE)),0,VLOOKUP(N406,DANGERARRETE,10,FALSE))</f>
        <v>0</v>
      </c>
      <c r="CF406" s="154">
        <f>IF(ISNA(VLOOKUP(O406,DANGERARRETE,10,FALSE)),0,VLOOKUP(O406,DANGERARRETE,10,FALSE))</f>
        <v>0</v>
      </c>
      <c r="CG406" s="154">
        <f t="shared" si="235"/>
        <v>0</v>
      </c>
      <c r="CH406" s="296" t="str">
        <f t="shared" si="238"/>
        <v>NON</v>
      </c>
    </row>
    <row r="407" spans="1:86" s="108" customFormat="1" ht="26.5" customHeight="1" x14ac:dyDescent="0.25">
      <c r="A407" s="77">
        <v>116</v>
      </c>
      <c r="B407" s="105"/>
      <c r="C407" s="105"/>
      <c r="D407" s="106"/>
      <c r="E407" s="106"/>
      <c r="F407" s="107"/>
      <c r="G407" s="114" t="s">
        <v>76</v>
      </c>
      <c r="H407" s="114" t="s">
        <v>76</v>
      </c>
      <c r="I407" s="114" t="s">
        <v>76</v>
      </c>
      <c r="J407" s="114" t="s">
        <v>76</v>
      </c>
      <c r="K407" s="114" t="s">
        <v>9</v>
      </c>
      <c r="L407" s="108" t="s">
        <v>8</v>
      </c>
      <c r="M407" s="108" t="s">
        <v>8</v>
      </c>
      <c r="N407" s="108" t="s">
        <v>8</v>
      </c>
      <c r="O407" s="108" t="s">
        <v>8</v>
      </c>
      <c r="P407" s="225" t="s">
        <v>76</v>
      </c>
      <c r="Q407" s="244" t="s">
        <v>34</v>
      </c>
      <c r="R407" s="259" t="s">
        <v>299</v>
      </c>
      <c r="S407" s="265" t="s">
        <v>300</v>
      </c>
      <c r="T407" s="217">
        <v>0</v>
      </c>
      <c r="U407" s="149" t="s">
        <v>58</v>
      </c>
      <c r="V407" s="149" t="s">
        <v>256</v>
      </c>
      <c r="W407" s="150" t="str">
        <f t="shared" si="210"/>
        <v>&lt; 30 mn</v>
      </c>
      <c r="X407" s="151" t="s">
        <v>31</v>
      </c>
      <c r="Y407" s="229" t="s">
        <v>108</v>
      </c>
      <c r="Z407" s="152">
        <f t="shared" si="215"/>
        <v>0</v>
      </c>
      <c r="AA407" s="152">
        <f t="shared" si="216"/>
        <v>0</v>
      </c>
      <c r="AB407" s="152">
        <f t="shared" si="217"/>
        <v>0</v>
      </c>
      <c r="AC407" s="152">
        <f t="shared" si="218"/>
        <v>0</v>
      </c>
      <c r="AD407" s="152">
        <f t="shared" si="219"/>
        <v>0</v>
      </c>
      <c r="AE407" s="152">
        <f t="shared" si="220"/>
        <v>0</v>
      </c>
      <c r="AF407" s="152">
        <f t="shared" si="221"/>
        <v>0</v>
      </c>
      <c r="AG407" s="152">
        <f t="shared" si="222"/>
        <v>0</v>
      </c>
      <c r="AH407" s="152">
        <f t="shared" si="223"/>
        <v>0</v>
      </c>
      <c r="AI407" s="152">
        <f t="shared" si="224"/>
        <v>0</v>
      </c>
      <c r="AJ407" s="152">
        <f t="shared" si="225"/>
        <v>0</v>
      </c>
      <c r="AK407" s="152">
        <f t="shared" si="226"/>
        <v>0</v>
      </c>
      <c r="AL407" s="263">
        <f t="shared" si="243"/>
        <v>0</v>
      </c>
      <c r="AM407" s="263">
        <f t="shared" si="240"/>
        <v>0</v>
      </c>
      <c r="AN407" s="263">
        <f t="shared" si="244"/>
        <v>0</v>
      </c>
      <c r="AO407" s="251">
        <f t="shared" si="241"/>
        <v>0</v>
      </c>
      <c r="AP407" s="153">
        <f t="shared" si="228"/>
        <v>0</v>
      </c>
      <c r="AQ407" s="153" t="str">
        <f t="shared" si="229"/>
        <v>0</v>
      </c>
      <c r="AR407" s="153" t="str">
        <f t="shared" si="236"/>
        <v>0</v>
      </c>
      <c r="AS407" s="153" t="str">
        <f t="shared" si="237"/>
        <v>0</v>
      </c>
      <c r="AT407" s="247">
        <f t="shared" si="230"/>
        <v>1</v>
      </c>
      <c r="AU407" s="247" t="str">
        <f t="shared" si="231"/>
        <v>Faible</v>
      </c>
      <c r="AV407" s="346" t="str">
        <f t="shared" si="232"/>
        <v>NON</v>
      </c>
      <c r="AW407" s="234" t="str">
        <f>IF(CB407&lt;100,"RISQUE MINIME","RISQUE NON FAIBLE")</f>
        <v>RISQUE MINIME</v>
      </c>
      <c r="AX407" s="231" t="str">
        <f>IF(AO407=0,"NON","OUI")</f>
        <v>NON</v>
      </c>
      <c r="AY407" s="351"/>
      <c r="AZ407" s="352" t="s">
        <v>310</v>
      </c>
      <c r="BA407" s="237" t="str">
        <f>IF(AP407=0,"NON","OUI")</f>
        <v>NON</v>
      </c>
      <c r="BB407" s="351"/>
      <c r="BC407" s="351"/>
      <c r="BD407" s="352" t="s">
        <v>310</v>
      </c>
      <c r="BE407" s="237" t="str">
        <f t="shared" si="239"/>
        <v>NON</v>
      </c>
      <c r="BF407" s="351"/>
      <c r="BG407" s="354" t="s">
        <v>310</v>
      </c>
      <c r="BH407" s="154">
        <f>IF(ISNA(VLOOKUP(L407,CMRCLP,4,FALSE)),0,VLOOKUP(L407,CMRCLP,4))</f>
        <v>0</v>
      </c>
      <c r="BI407" s="154">
        <f>IF(ISNA(VLOOKUP(M407,CMRCLP,4,FALSE)),0,VLOOKUP(M407,CMRCLP,4))</f>
        <v>0</v>
      </c>
      <c r="BJ407" s="154">
        <f>IF(ISNA(VLOOKUP(N407,CMRCLP,4,FALSE)),0,VLOOKUP(N407,CMRCLP,4))</f>
        <v>0</v>
      </c>
      <c r="BK407" s="154">
        <f>IF(ISNA(VLOOKUP(O407,CMRCLP,4,FALSE)),0,VLOOKUP(O407,CMRCLP,4))</f>
        <v>0</v>
      </c>
      <c r="BL407" s="154">
        <f>IF(ISNA(VLOOKUP(L407,DANGERCLP,2,FALSE)),1,VLOOKUP(L407,DANGERCLP,2,FALSE))</f>
        <v>1</v>
      </c>
      <c r="BM407" s="154">
        <f>IF(ISNA(VLOOKUP(M407,DANGERCLP,2,FALSE)),1,VLOOKUP(M407,DANGERCLP,2,FALSE))</f>
        <v>1</v>
      </c>
      <c r="BN407" s="154">
        <f>IF(ISNA(VLOOKUP(N407,DANGERCLP,2,FALSE)),1,VLOOKUP(N407,DANGERCLP,2,FALSE))</f>
        <v>1</v>
      </c>
      <c r="BO407" s="154">
        <f>IF(ISNA(VLOOKUP(O407,DANGERCLP,2,FALSE)),1,VLOOKUP(O407,DANGERCLP,2,FALSE))</f>
        <v>1</v>
      </c>
      <c r="BP407" s="154">
        <f>IF(ISNA(VLOOKUP(P407,VLEPON,2)),1,VLOOKUP(P407,VLEPON,2))</f>
        <v>1</v>
      </c>
      <c r="BQ407" s="155">
        <f t="shared" si="242"/>
        <v>0</v>
      </c>
      <c r="BR407" s="156">
        <f t="shared" si="211"/>
        <v>11</v>
      </c>
      <c r="BS407" s="156">
        <f t="shared" si="212"/>
        <v>11</v>
      </c>
      <c r="BT407" s="157">
        <f t="shared" si="213"/>
        <v>1</v>
      </c>
      <c r="BU407" s="255">
        <f t="shared" si="227"/>
        <v>1</v>
      </c>
      <c r="BV407" s="252">
        <f>IF(ISNA(VLOOKUP((CONCATENATE(U407,V407)),Fréquencess,3,FALSE)),0,VLOOKUP((CONCATENATE(U407,V407)),Fréquencess,3,FALSE))</f>
        <v>1</v>
      </c>
      <c r="BW407" s="247">
        <f t="shared" si="214"/>
        <v>1</v>
      </c>
      <c r="BX407" s="247">
        <f t="shared" si="233"/>
        <v>1</v>
      </c>
      <c r="BY407" s="247">
        <f>IF(ISNA(VLOOKUP(Q407,score_volatilité,2,FALSE)),0,VLOOKUP(Q407,score_volatilité,2,FALSE))</f>
        <v>1</v>
      </c>
      <c r="BZ407" s="247">
        <f>IF(ISNA(VLOOKUP(X407,score_procédé,2,FALSE)),0,VLOOKUP(X407,score_procédé,2,FALSE))</f>
        <v>0.5</v>
      </c>
      <c r="CA407" s="247">
        <f>IF(ISNA(VLOOKUP(Y407,score_protection,2,FALSE)),0,VLOOKUP(Y407,score_protection,2,FALSE))</f>
        <v>1</v>
      </c>
      <c r="CB407" s="252">
        <f t="shared" si="234"/>
        <v>0.5</v>
      </c>
      <c r="CC407" s="154">
        <f>IF(ISNA(VLOOKUP(L407,DANGERARRETE,10,FALSE)),0,VLOOKUP(L407,DANGERARRETE,10,FALSE))</f>
        <v>0</v>
      </c>
      <c r="CD407" s="154">
        <f>IF(ISNA(VLOOKUP(M407,DANGERARRETE,10,FALSE)),0,VLOOKUP(M407,DANGERARRETE,10,FALSE))</f>
        <v>0</v>
      </c>
      <c r="CE407" s="154">
        <f>IF(ISNA(VLOOKUP(N407,DANGERARRETE,10,FALSE)),0,VLOOKUP(N407,DANGERARRETE,10,FALSE))</f>
        <v>0</v>
      </c>
      <c r="CF407" s="154">
        <f>IF(ISNA(VLOOKUP(O407,DANGERARRETE,10,FALSE)),0,VLOOKUP(O407,DANGERARRETE,10,FALSE))</f>
        <v>0</v>
      </c>
      <c r="CG407" s="154">
        <f t="shared" si="235"/>
        <v>0</v>
      </c>
      <c r="CH407" s="296" t="str">
        <f t="shared" si="238"/>
        <v>NON</v>
      </c>
    </row>
    <row r="408" spans="1:86" s="108" customFormat="1" ht="26.5" customHeight="1" x14ac:dyDescent="0.25">
      <c r="A408" s="77">
        <v>116</v>
      </c>
      <c r="B408" s="105"/>
      <c r="C408" s="105"/>
      <c r="D408" s="106"/>
      <c r="E408" s="106"/>
      <c r="F408" s="107"/>
      <c r="G408" s="114" t="s">
        <v>76</v>
      </c>
      <c r="H408" s="114" t="s">
        <v>76</v>
      </c>
      <c r="I408" s="114" t="s">
        <v>76</v>
      </c>
      <c r="J408" s="114" t="s">
        <v>76</v>
      </c>
      <c r="K408" s="114" t="s">
        <v>9</v>
      </c>
      <c r="L408" s="108" t="s">
        <v>8</v>
      </c>
      <c r="M408" s="108" t="s">
        <v>8</v>
      </c>
      <c r="N408" s="108" t="s">
        <v>8</v>
      </c>
      <c r="O408" s="108" t="s">
        <v>8</v>
      </c>
      <c r="P408" s="225" t="s">
        <v>76</v>
      </c>
      <c r="Q408" s="244" t="s">
        <v>34</v>
      </c>
      <c r="R408" s="259" t="s">
        <v>299</v>
      </c>
      <c r="S408" s="265" t="s">
        <v>300</v>
      </c>
      <c r="T408" s="217">
        <v>0</v>
      </c>
      <c r="U408" s="149" t="s">
        <v>58</v>
      </c>
      <c r="V408" s="149" t="s">
        <v>256</v>
      </c>
      <c r="W408" s="150" t="str">
        <f t="shared" si="210"/>
        <v>&lt; 30 mn</v>
      </c>
      <c r="X408" s="151" t="s">
        <v>31</v>
      </c>
      <c r="Y408" s="229" t="s">
        <v>108</v>
      </c>
      <c r="Z408" s="152">
        <f t="shared" si="215"/>
        <v>0</v>
      </c>
      <c r="AA408" s="152">
        <f t="shared" si="216"/>
        <v>0</v>
      </c>
      <c r="AB408" s="152">
        <f t="shared" si="217"/>
        <v>0</v>
      </c>
      <c r="AC408" s="152">
        <f t="shared" si="218"/>
        <v>0</v>
      </c>
      <c r="AD408" s="152">
        <f t="shared" si="219"/>
        <v>0</v>
      </c>
      <c r="AE408" s="152">
        <f t="shared" si="220"/>
        <v>0</v>
      </c>
      <c r="AF408" s="152">
        <f t="shared" si="221"/>
        <v>0</v>
      </c>
      <c r="AG408" s="152">
        <f t="shared" si="222"/>
        <v>0</v>
      </c>
      <c r="AH408" s="152">
        <f t="shared" si="223"/>
        <v>0</v>
      </c>
      <c r="AI408" s="152">
        <f t="shared" si="224"/>
        <v>0</v>
      </c>
      <c r="AJ408" s="152">
        <f t="shared" si="225"/>
        <v>0</v>
      </c>
      <c r="AK408" s="152">
        <f t="shared" si="226"/>
        <v>0</v>
      </c>
      <c r="AL408" s="263">
        <f t="shared" si="243"/>
        <v>0</v>
      </c>
      <c r="AM408" s="263">
        <f t="shared" si="240"/>
        <v>0</v>
      </c>
      <c r="AN408" s="263">
        <f t="shared" si="244"/>
        <v>0</v>
      </c>
      <c r="AO408" s="251">
        <f t="shared" si="241"/>
        <v>0</v>
      </c>
      <c r="AP408" s="153">
        <f t="shared" si="228"/>
        <v>0</v>
      </c>
      <c r="AQ408" s="153" t="str">
        <f t="shared" si="229"/>
        <v>0</v>
      </c>
      <c r="AR408" s="153" t="str">
        <f t="shared" si="236"/>
        <v>0</v>
      </c>
      <c r="AS408" s="153" t="str">
        <f t="shared" si="237"/>
        <v>0</v>
      </c>
      <c r="AT408" s="247">
        <f t="shared" si="230"/>
        <v>1</v>
      </c>
      <c r="AU408" s="247" t="str">
        <f t="shared" si="231"/>
        <v>Faible</v>
      </c>
      <c r="AV408" s="346" t="str">
        <f t="shared" si="232"/>
        <v>NON</v>
      </c>
      <c r="AW408" s="234" t="str">
        <f>IF(CB408&lt;100,"RISQUE MINIME","RISQUE NON FAIBLE")</f>
        <v>RISQUE MINIME</v>
      </c>
      <c r="AX408" s="231" t="str">
        <f>IF(AO408=0,"NON","OUI")</f>
        <v>NON</v>
      </c>
      <c r="AY408" s="351"/>
      <c r="AZ408" s="352" t="s">
        <v>310</v>
      </c>
      <c r="BA408" s="237" t="str">
        <f>IF(AP408=0,"NON","OUI")</f>
        <v>NON</v>
      </c>
      <c r="BB408" s="351"/>
      <c r="BC408" s="351"/>
      <c r="BD408" s="352" t="s">
        <v>310</v>
      </c>
      <c r="BE408" s="237" t="str">
        <f t="shared" si="239"/>
        <v>NON</v>
      </c>
      <c r="BF408" s="351"/>
      <c r="BG408" s="354" t="s">
        <v>310</v>
      </c>
      <c r="BH408" s="154">
        <f>IF(ISNA(VLOOKUP(L408,CMRCLP,4,FALSE)),0,VLOOKUP(L408,CMRCLP,4))</f>
        <v>0</v>
      </c>
      <c r="BI408" s="154">
        <f>IF(ISNA(VLOOKUP(M408,CMRCLP,4,FALSE)),0,VLOOKUP(M408,CMRCLP,4))</f>
        <v>0</v>
      </c>
      <c r="BJ408" s="154">
        <f>IF(ISNA(VLOOKUP(N408,CMRCLP,4,FALSE)),0,VLOOKUP(N408,CMRCLP,4))</f>
        <v>0</v>
      </c>
      <c r="BK408" s="154">
        <f>IF(ISNA(VLOOKUP(O408,CMRCLP,4,FALSE)),0,VLOOKUP(O408,CMRCLP,4))</f>
        <v>0</v>
      </c>
      <c r="BL408" s="154">
        <f>IF(ISNA(VLOOKUP(L408,DANGERCLP,2,FALSE)),1,VLOOKUP(L408,DANGERCLP,2,FALSE))</f>
        <v>1</v>
      </c>
      <c r="BM408" s="154">
        <f>IF(ISNA(VLOOKUP(M408,DANGERCLP,2,FALSE)),1,VLOOKUP(M408,DANGERCLP,2,FALSE))</f>
        <v>1</v>
      </c>
      <c r="BN408" s="154">
        <f>IF(ISNA(VLOOKUP(N408,DANGERCLP,2,FALSE)),1,VLOOKUP(N408,DANGERCLP,2,FALSE))</f>
        <v>1</v>
      </c>
      <c r="BO408" s="154">
        <f>IF(ISNA(VLOOKUP(O408,DANGERCLP,2,FALSE)),1,VLOOKUP(O408,DANGERCLP,2,FALSE))</f>
        <v>1</v>
      </c>
      <c r="BP408" s="154">
        <f>IF(ISNA(VLOOKUP(P408,VLEPON,2)),1,VLOOKUP(P408,VLEPON,2))</f>
        <v>1</v>
      </c>
      <c r="BQ408" s="155">
        <f t="shared" si="242"/>
        <v>0</v>
      </c>
      <c r="BR408" s="156">
        <f t="shared" si="211"/>
        <v>11</v>
      </c>
      <c r="BS408" s="156">
        <f t="shared" si="212"/>
        <v>11</v>
      </c>
      <c r="BT408" s="157">
        <f t="shared" si="213"/>
        <v>1</v>
      </c>
      <c r="BU408" s="255">
        <f t="shared" si="227"/>
        <v>1</v>
      </c>
      <c r="BV408" s="252">
        <f>IF(ISNA(VLOOKUP((CONCATENATE(U408,V408)),Fréquencess,3,FALSE)),0,VLOOKUP((CONCATENATE(U408,V408)),Fréquencess,3,FALSE))</f>
        <v>1</v>
      </c>
      <c r="BW408" s="247">
        <f t="shared" si="214"/>
        <v>1</v>
      </c>
      <c r="BX408" s="247">
        <f t="shared" si="233"/>
        <v>1</v>
      </c>
      <c r="BY408" s="247">
        <f>IF(ISNA(VLOOKUP(Q408,score_volatilité,2,FALSE)),0,VLOOKUP(Q408,score_volatilité,2,FALSE))</f>
        <v>1</v>
      </c>
      <c r="BZ408" s="247">
        <f>IF(ISNA(VLOOKUP(X408,score_procédé,2,FALSE)),0,VLOOKUP(X408,score_procédé,2,FALSE))</f>
        <v>0.5</v>
      </c>
      <c r="CA408" s="247">
        <f>IF(ISNA(VLOOKUP(Y408,score_protection,2,FALSE)),0,VLOOKUP(Y408,score_protection,2,FALSE))</f>
        <v>1</v>
      </c>
      <c r="CB408" s="252">
        <f t="shared" si="234"/>
        <v>0.5</v>
      </c>
      <c r="CC408" s="154">
        <f>IF(ISNA(VLOOKUP(L408,DANGERARRETE,10,FALSE)),0,VLOOKUP(L408,DANGERARRETE,10,FALSE))</f>
        <v>0</v>
      </c>
      <c r="CD408" s="154">
        <f>IF(ISNA(VLOOKUP(M408,DANGERARRETE,10,FALSE)),0,VLOOKUP(M408,DANGERARRETE,10,FALSE))</f>
        <v>0</v>
      </c>
      <c r="CE408" s="154">
        <f>IF(ISNA(VLOOKUP(N408,DANGERARRETE,10,FALSE)),0,VLOOKUP(N408,DANGERARRETE,10,FALSE))</f>
        <v>0</v>
      </c>
      <c r="CF408" s="154">
        <f>IF(ISNA(VLOOKUP(O408,DANGERARRETE,10,FALSE)),0,VLOOKUP(O408,DANGERARRETE,10,FALSE))</f>
        <v>0</v>
      </c>
      <c r="CG408" s="154">
        <f t="shared" si="235"/>
        <v>0</v>
      </c>
      <c r="CH408" s="296" t="str">
        <f t="shared" si="238"/>
        <v>NON</v>
      </c>
    </row>
    <row r="409" spans="1:86" s="108" customFormat="1" ht="26.5" customHeight="1" x14ac:dyDescent="0.25">
      <c r="A409" s="77">
        <v>116</v>
      </c>
      <c r="B409" s="105"/>
      <c r="C409" s="105"/>
      <c r="D409" s="106"/>
      <c r="E409" s="106"/>
      <c r="F409" s="107"/>
      <c r="G409" s="114" t="s">
        <v>76</v>
      </c>
      <c r="H409" s="114" t="s">
        <v>76</v>
      </c>
      <c r="I409" s="114" t="s">
        <v>76</v>
      </c>
      <c r="J409" s="114" t="s">
        <v>76</v>
      </c>
      <c r="K409" s="114" t="s">
        <v>9</v>
      </c>
      <c r="L409" s="108" t="s">
        <v>8</v>
      </c>
      <c r="M409" s="108" t="s">
        <v>8</v>
      </c>
      <c r="N409" s="108" t="s">
        <v>8</v>
      </c>
      <c r="O409" s="108" t="s">
        <v>8</v>
      </c>
      <c r="P409" s="225" t="s">
        <v>76</v>
      </c>
      <c r="Q409" s="244" t="s">
        <v>34</v>
      </c>
      <c r="R409" s="259" t="s">
        <v>299</v>
      </c>
      <c r="S409" s="265" t="s">
        <v>300</v>
      </c>
      <c r="T409" s="217">
        <v>0</v>
      </c>
      <c r="U409" s="149" t="s">
        <v>58</v>
      </c>
      <c r="V409" s="149" t="s">
        <v>256</v>
      </c>
      <c r="W409" s="150" t="str">
        <f t="shared" si="210"/>
        <v>&lt; 30 mn</v>
      </c>
      <c r="X409" s="151" t="s">
        <v>31</v>
      </c>
      <c r="Y409" s="229" t="s">
        <v>108</v>
      </c>
      <c r="Z409" s="152">
        <f t="shared" si="215"/>
        <v>0</v>
      </c>
      <c r="AA409" s="152">
        <f t="shared" si="216"/>
        <v>0</v>
      </c>
      <c r="AB409" s="152">
        <f t="shared" si="217"/>
        <v>0</v>
      </c>
      <c r="AC409" s="152">
        <f t="shared" si="218"/>
        <v>0</v>
      </c>
      <c r="AD409" s="152">
        <f t="shared" si="219"/>
        <v>0</v>
      </c>
      <c r="AE409" s="152">
        <f t="shared" si="220"/>
        <v>0</v>
      </c>
      <c r="AF409" s="152">
        <f t="shared" si="221"/>
        <v>0</v>
      </c>
      <c r="AG409" s="152">
        <f t="shared" si="222"/>
        <v>0</v>
      </c>
      <c r="AH409" s="152">
        <f t="shared" si="223"/>
        <v>0</v>
      </c>
      <c r="AI409" s="152">
        <f t="shared" si="224"/>
        <v>0</v>
      </c>
      <c r="AJ409" s="152">
        <f t="shared" si="225"/>
        <v>0</v>
      </c>
      <c r="AK409" s="152">
        <f t="shared" si="226"/>
        <v>0</v>
      </c>
      <c r="AL409" s="263">
        <f t="shared" si="243"/>
        <v>0</v>
      </c>
      <c r="AM409" s="263">
        <f t="shared" si="240"/>
        <v>0</v>
      </c>
      <c r="AN409" s="263">
        <f t="shared" si="244"/>
        <v>0</v>
      </c>
      <c r="AO409" s="251">
        <f t="shared" si="241"/>
        <v>0</v>
      </c>
      <c r="AP409" s="153">
        <f t="shared" si="228"/>
        <v>0</v>
      </c>
      <c r="AQ409" s="153" t="str">
        <f t="shared" si="229"/>
        <v>0</v>
      </c>
      <c r="AR409" s="153" t="str">
        <f t="shared" si="236"/>
        <v>0</v>
      </c>
      <c r="AS409" s="153" t="str">
        <f t="shared" si="237"/>
        <v>0</v>
      </c>
      <c r="AT409" s="247">
        <f t="shared" si="230"/>
        <v>1</v>
      </c>
      <c r="AU409" s="247" t="str">
        <f t="shared" si="231"/>
        <v>Faible</v>
      </c>
      <c r="AV409" s="346" t="str">
        <f t="shared" si="232"/>
        <v>NON</v>
      </c>
      <c r="AW409" s="234" t="str">
        <f>IF(CB409&lt;100,"RISQUE MINIME","RISQUE NON FAIBLE")</f>
        <v>RISQUE MINIME</v>
      </c>
      <c r="AX409" s="231" t="str">
        <f>IF(AO409=0,"NON","OUI")</f>
        <v>NON</v>
      </c>
      <c r="AY409" s="351"/>
      <c r="AZ409" s="352" t="s">
        <v>310</v>
      </c>
      <c r="BA409" s="237" t="str">
        <f>IF(AP409=0,"NON","OUI")</f>
        <v>NON</v>
      </c>
      <c r="BB409" s="351"/>
      <c r="BC409" s="351"/>
      <c r="BD409" s="352" t="s">
        <v>310</v>
      </c>
      <c r="BE409" s="237" t="str">
        <f t="shared" si="239"/>
        <v>NON</v>
      </c>
      <c r="BF409" s="351"/>
      <c r="BG409" s="354" t="s">
        <v>310</v>
      </c>
      <c r="BH409" s="154">
        <f>IF(ISNA(VLOOKUP(L409,CMRCLP,4,FALSE)),0,VLOOKUP(L409,CMRCLP,4))</f>
        <v>0</v>
      </c>
      <c r="BI409" s="154">
        <f>IF(ISNA(VLOOKUP(M409,CMRCLP,4,FALSE)),0,VLOOKUP(M409,CMRCLP,4))</f>
        <v>0</v>
      </c>
      <c r="BJ409" s="154">
        <f>IF(ISNA(VLOOKUP(N409,CMRCLP,4,FALSE)),0,VLOOKUP(N409,CMRCLP,4))</f>
        <v>0</v>
      </c>
      <c r="BK409" s="154">
        <f>IF(ISNA(VLOOKUP(O409,CMRCLP,4,FALSE)),0,VLOOKUP(O409,CMRCLP,4))</f>
        <v>0</v>
      </c>
      <c r="BL409" s="154">
        <f>IF(ISNA(VLOOKUP(L409,DANGERCLP,2,FALSE)),1,VLOOKUP(L409,DANGERCLP,2,FALSE))</f>
        <v>1</v>
      </c>
      <c r="BM409" s="154">
        <f>IF(ISNA(VLOOKUP(M409,DANGERCLP,2,FALSE)),1,VLOOKUP(M409,DANGERCLP,2,FALSE))</f>
        <v>1</v>
      </c>
      <c r="BN409" s="154">
        <f>IF(ISNA(VLOOKUP(N409,DANGERCLP,2,FALSE)),1,VLOOKUP(N409,DANGERCLP,2,FALSE))</f>
        <v>1</v>
      </c>
      <c r="BO409" s="154">
        <f>IF(ISNA(VLOOKUP(O409,DANGERCLP,2,FALSE)),1,VLOOKUP(O409,DANGERCLP,2,FALSE))</f>
        <v>1</v>
      </c>
      <c r="BP409" s="154">
        <f>IF(ISNA(VLOOKUP(P409,VLEPON,2)),1,VLOOKUP(P409,VLEPON,2))</f>
        <v>1</v>
      </c>
      <c r="BQ409" s="155">
        <f t="shared" si="242"/>
        <v>0</v>
      </c>
      <c r="BR409" s="156">
        <f t="shared" si="211"/>
        <v>11</v>
      </c>
      <c r="BS409" s="156">
        <f t="shared" si="212"/>
        <v>11</v>
      </c>
      <c r="BT409" s="157">
        <f t="shared" si="213"/>
        <v>1</v>
      </c>
      <c r="BU409" s="255">
        <f t="shared" si="227"/>
        <v>1</v>
      </c>
      <c r="BV409" s="252">
        <f>IF(ISNA(VLOOKUP((CONCATENATE(U409,V409)),Fréquencess,3,FALSE)),0,VLOOKUP((CONCATENATE(U409,V409)),Fréquencess,3,FALSE))</f>
        <v>1</v>
      </c>
      <c r="BW409" s="247">
        <f t="shared" si="214"/>
        <v>1</v>
      </c>
      <c r="BX409" s="247">
        <f t="shared" si="233"/>
        <v>1</v>
      </c>
      <c r="BY409" s="247">
        <f>IF(ISNA(VLOOKUP(Q409,score_volatilité,2,FALSE)),0,VLOOKUP(Q409,score_volatilité,2,FALSE))</f>
        <v>1</v>
      </c>
      <c r="BZ409" s="247">
        <f>IF(ISNA(VLOOKUP(X409,score_procédé,2,FALSE)),0,VLOOKUP(X409,score_procédé,2,FALSE))</f>
        <v>0.5</v>
      </c>
      <c r="CA409" s="247">
        <f>IF(ISNA(VLOOKUP(Y409,score_protection,2,FALSE)),0,VLOOKUP(Y409,score_protection,2,FALSE))</f>
        <v>1</v>
      </c>
      <c r="CB409" s="252">
        <f t="shared" si="234"/>
        <v>0.5</v>
      </c>
      <c r="CC409" s="154">
        <f>IF(ISNA(VLOOKUP(L409,DANGERARRETE,10,FALSE)),0,VLOOKUP(L409,DANGERARRETE,10,FALSE))</f>
        <v>0</v>
      </c>
      <c r="CD409" s="154">
        <f>IF(ISNA(VLOOKUP(M409,DANGERARRETE,10,FALSE)),0,VLOOKUP(M409,DANGERARRETE,10,FALSE))</f>
        <v>0</v>
      </c>
      <c r="CE409" s="154">
        <f>IF(ISNA(VLOOKUP(N409,DANGERARRETE,10,FALSE)),0,VLOOKUP(N409,DANGERARRETE,10,FALSE))</f>
        <v>0</v>
      </c>
      <c r="CF409" s="154">
        <f>IF(ISNA(VLOOKUP(O409,DANGERARRETE,10,FALSE)),0,VLOOKUP(O409,DANGERARRETE,10,FALSE))</f>
        <v>0</v>
      </c>
      <c r="CG409" s="154">
        <f t="shared" si="235"/>
        <v>0</v>
      </c>
      <c r="CH409" s="296" t="str">
        <f t="shared" si="238"/>
        <v>NON</v>
      </c>
    </row>
    <row r="410" spans="1:86" s="108" customFormat="1" ht="26.5" customHeight="1" x14ac:dyDescent="0.25">
      <c r="A410" s="77">
        <v>116</v>
      </c>
      <c r="B410" s="105"/>
      <c r="C410" s="105"/>
      <c r="D410" s="106"/>
      <c r="E410" s="106"/>
      <c r="F410" s="107"/>
      <c r="G410" s="114" t="s">
        <v>76</v>
      </c>
      <c r="H410" s="114" t="s">
        <v>76</v>
      </c>
      <c r="I410" s="114" t="s">
        <v>76</v>
      </c>
      <c r="J410" s="114" t="s">
        <v>76</v>
      </c>
      <c r="K410" s="114" t="s">
        <v>9</v>
      </c>
      <c r="L410" s="108" t="s">
        <v>8</v>
      </c>
      <c r="M410" s="108" t="s">
        <v>8</v>
      </c>
      <c r="N410" s="108" t="s">
        <v>8</v>
      </c>
      <c r="O410" s="108" t="s">
        <v>8</v>
      </c>
      <c r="P410" s="225" t="s">
        <v>76</v>
      </c>
      <c r="Q410" s="244" t="s">
        <v>34</v>
      </c>
      <c r="R410" s="259" t="s">
        <v>299</v>
      </c>
      <c r="S410" s="265" t="s">
        <v>300</v>
      </c>
      <c r="T410" s="217">
        <v>0</v>
      </c>
      <c r="U410" s="149" t="s">
        <v>58</v>
      </c>
      <c r="V410" s="149" t="s">
        <v>256</v>
      </c>
      <c r="W410" s="150" t="str">
        <f t="shared" si="210"/>
        <v>&lt; 30 mn</v>
      </c>
      <c r="X410" s="151" t="s">
        <v>31</v>
      </c>
      <c r="Y410" s="229" t="s">
        <v>108</v>
      </c>
      <c r="Z410" s="152">
        <f t="shared" si="215"/>
        <v>0</v>
      </c>
      <c r="AA410" s="152">
        <f t="shared" si="216"/>
        <v>0</v>
      </c>
      <c r="AB410" s="152">
        <f t="shared" si="217"/>
        <v>0</v>
      </c>
      <c r="AC410" s="152">
        <f t="shared" si="218"/>
        <v>0</v>
      </c>
      <c r="AD410" s="152">
        <f t="shared" si="219"/>
        <v>0</v>
      </c>
      <c r="AE410" s="152">
        <f t="shared" si="220"/>
        <v>0</v>
      </c>
      <c r="AF410" s="152">
        <f t="shared" si="221"/>
        <v>0</v>
      </c>
      <c r="AG410" s="152">
        <f t="shared" si="222"/>
        <v>0</v>
      </c>
      <c r="AH410" s="152">
        <f t="shared" si="223"/>
        <v>0</v>
      </c>
      <c r="AI410" s="152">
        <f t="shared" si="224"/>
        <v>0</v>
      </c>
      <c r="AJ410" s="152">
        <f t="shared" si="225"/>
        <v>0</v>
      </c>
      <c r="AK410" s="152">
        <f t="shared" si="226"/>
        <v>0</v>
      </c>
      <c r="AL410" s="263">
        <f t="shared" si="243"/>
        <v>0</v>
      </c>
      <c r="AM410" s="263">
        <f t="shared" si="240"/>
        <v>0</v>
      </c>
      <c r="AN410" s="263">
        <f t="shared" si="244"/>
        <v>0</v>
      </c>
      <c r="AO410" s="251">
        <f t="shared" si="241"/>
        <v>0</v>
      </c>
      <c r="AP410" s="153">
        <f t="shared" si="228"/>
        <v>0</v>
      </c>
      <c r="AQ410" s="153" t="str">
        <f t="shared" si="229"/>
        <v>0</v>
      </c>
      <c r="AR410" s="153" t="str">
        <f t="shared" si="236"/>
        <v>0</v>
      </c>
      <c r="AS410" s="153" t="str">
        <f t="shared" si="237"/>
        <v>0</v>
      </c>
      <c r="AT410" s="247">
        <f t="shared" si="230"/>
        <v>1</v>
      </c>
      <c r="AU410" s="247" t="str">
        <f t="shared" si="231"/>
        <v>Faible</v>
      </c>
      <c r="AV410" s="346" t="str">
        <f t="shared" si="232"/>
        <v>NON</v>
      </c>
      <c r="AW410" s="234" t="str">
        <f>IF(CB410&lt;100,"RISQUE MINIME","RISQUE NON FAIBLE")</f>
        <v>RISQUE MINIME</v>
      </c>
      <c r="AX410" s="231" t="str">
        <f>IF(AO410=0,"NON","OUI")</f>
        <v>NON</v>
      </c>
      <c r="AY410" s="351"/>
      <c r="AZ410" s="352" t="s">
        <v>310</v>
      </c>
      <c r="BA410" s="237" t="str">
        <f>IF(AP410=0,"NON","OUI")</f>
        <v>NON</v>
      </c>
      <c r="BB410" s="351"/>
      <c r="BC410" s="351"/>
      <c r="BD410" s="352" t="s">
        <v>310</v>
      </c>
      <c r="BE410" s="237" t="str">
        <f t="shared" si="239"/>
        <v>NON</v>
      </c>
      <c r="BF410" s="351"/>
      <c r="BG410" s="354" t="s">
        <v>310</v>
      </c>
      <c r="BH410" s="154">
        <f>IF(ISNA(VLOOKUP(L410,CMRCLP,4,FALSE)),0,VLOOKUP(L410,CMRCLP,4))</f>
        <v>0</v>
      </c>
      <c r="BI410" s="154">
        <f>IF(ISNA(VLOOKUP(M410,CMRCLP,4,FALSE)),0,VLOOKUP(M410,CMRCLP,4))</f>
        <v>0</v>
      </c>
      <c r="BJ410" s="154">
        <f>IF(ISNA(VLOOKUP(N410,CMRCLP,4,FALSE)),0,VLOOKUP(N410,CMRCLP,4))</f>
        <v>0</v>
      </c>
      <c r="BK410" s="154">
        <f>IF(ISNA(VLOOKUP(O410,CMRCLP,4,FALSE)),0,VLOOKUP(O410,CMRCLP,4))</f>
        <v>0</v>
      </c>
      <c r="BL410" s="154">
        <f>IF(ISNA(VLOOKUP(L410,DANGERCLP,2,FALSE)),1,VLOOKUP(L410,DANGERCLP,2,FALSE))</f>
        <v>1</v>
      </c>
      <c r="BM410" s="154">
        <f>IF(ISNA(VLOOKUP(M410,DANGERCLP,2,FALSE)),1,VLOOKUP(M410,DANGERCLP,2,FALSE))</f>
        <v>1</v>
      </c>
      <c r="BN410" s="154">
        <f>IF(ISNA(VLOOKUP(N410,DANGERCLP,2,FALSE)),1,VLOOKUP(N410,DANGERCLP,2,FALSE))</f>
        <v>1</v>
      </c>
      <c r="BO410" s="154">
        <f>IF(ISNA(VLOOKUP(O410,DANGERCLP,2,FALSE)),1,VLOOKUP(O410,DANGERCLP,2,FALSE))</f>
        <v>1</v>
      </c>
      <c r="BP410" s="154">
        <f>IF(ISNA(VLOOKUP(P410,VLEPON,2)),1,VLOOKUP(P410,VLEPON,2))</f>
        <v>1</v>
      </c>
      <c r="BQ410" s="155">
        <f t="shared" si="242"/>
        <v>0</v>
      </c>
      <c r="BR410" s="156">
        <f t="shared" si="211"/>
        <v>11</v>
      </c>
      <c r="BS410" s="156">
        <f t="shared" si="212"/>
        <v>11</v>
      </c>
      <c r="BT410" s="157">
        <f t="shared" si="213"/>
        <v>1</v>
      </c>
      <c r="BU410" s="255">
        <f t="shared" si="227"/>
        <v>1</v>
      </c>
      <c r="BV410" s="252">
        <f>IF(ISNA(VLOOKUP((CONCATENATE(U410,V410)),Fréquencess,3,FALSE)),0,VLOOKUP((CONCATENATE(U410,V410)),Fréquencess,3,FALSE))</f>
        <v>1</v>
      </c>
      <c r="BW410" s="247">
        <f t="shared" si="214"/>
        <v>1</v>
      </c>
      <c r="BX410" s="247">
        <f t="shared" si="233"/>
        <v>1</v>
      </c>
      <c r="BY410" s="247">
        <f>IF(ISNA(VLOOKUP(Q410,score_volatilité,2,FALSE)),0,VLOOKUP(Q410,score_volatilité,2,FALSE))</f>
        <v>1</v>
      </c>
      <c r="BZ410" s="247">
        <f>IF(ISNA(VLOOKUP(X410,score_procédé,2,FALSE)),0,VLOOKUP(X410,score_procédé,2,FALSE))</f>
        <v>0.5</v>
      </c>
      <c r="CA410" s="247">
        <f>IF(ISNA(VLOOKUP(Y410,score_protection,2,FALSE)),0,VLOOKUP(Y410,score_protection,2,FALSE))</f>
        <v>1</v>
      </c>
      <c r="CB410" s="252">
        <f t="shared" si="234"/>
        <v>0.5</v>
      </c>
      <c r="CC410" s="154">
        <f>IF(ISNA(VLOOKUP(L410,DANGERARRETE,10,FALSE)),0,VLOOKUP(L410,DANGERARRETE,10,FALSE))</f>
        <v>0</v>
      </c>
      <c r="CD410" s="154">
        <f>IF(ISNA(VLOOKUP(M410,DANGERARRETE,10,FALSE)),0,VLOOKUP(M410,DANGERARRETE,10,FALSE))</f>
        <v>0</v>
      </c>
      <c r="CE410" s="154">
        <f>IF(ISNA(VLOOKUP(N410,DANGERARRETE,10,FALSE)),0,VLOOKUP(N410,DANGERARRETE,10,FALSE))</f>
        <v>0</v>
      </c>
      <c r="CF410" s="154">
        <f>IF(ISNA(VLOOKUP(O410,DANGERARRETE,10,FALSE)),0,VLOOKUP(O410,DANGERARRETE,10,FALSE))</f>
        <v>0</v>
      </c>
      <c r="CG410" s="154">
        <f t="shared" si="235"/>
        <v>0</v>
      </c>
      <c r="CH410" s="296" t="str">
        <f t="shared" si="238"/>
        <v>NON</v>
      </c>
    </row>
    <row r="411" spans="1:86" s="108" customFormat="1" ht="26.5" customHeight="1" x14ac:dyDescent="0.25">
      <c r="A411" s="77">
        <v>116</v>
      </c>
      <c r="B411" s="105"/>
      <c r="C411" s="105"/>
      <c r="D411" s="106"/>
      <c r="E411" s="106"/>
      <c r="F411" s="107"/>
      <c r="G411" s="114" t="s">
        <v>76</v>
      </c>
      <c r="H411" s="114" t="s">
        <v>76</v>
      </c>
      <c r="I411" s="114" t="s">
        <v>76</v>
      </c>
      <c r="J411" s="114" t="s">
        <v>76</v>
      </c>
      <c r="K411" s="114" t="s">
        <v>9</v>
      </c>
      <c r="L411" s="108" t="s">
        <v>8</v>
      </c>
      <c r="M411" s="108" t="s">
        <v>8</v>
      </c>
      <c r="N411" s="108" t="s">
        <v>8</v>
      </c>
      <c r="O411" s="108" t="s">
        <v>8</v>
      </c>
      <c r="P411" s="225" t="s">
        <v>76</v>
      </c>
      <c r="Q411" s="244" t="s">
        <v>34</v>
      </c>
      <c r="R411" s="259" t="s">
        <v>299</v>
      </c>
      <c r="S411" s="265" t="s">
        <v>300</v>
      </c>
      <c r="T411" s="217">
        <v>0</v>
      </c>
      <c r="U411" s="149" t="s">
        <v>58</v>
      </c>
      <c r="V411" s="149" t="s">
        <v>256</v>
      </c>
      <c r="W411" s="150" t="str">
        <f t="shared" si="210"/>
        <v>&lt; 30 mn</v>
      </c>
      <c r="X411" s="151" t="s">
        <v>31</v>
      </c>
      <c r="Y411" s="229" t="s">
        <v>108</v>
      </c>
      <c r="Z411" s="152">
        <f t="shared" si="215"/>
        <v>0</v>
      </c>
      <c r="AA411" s="152">
        <f t="shared" si="216"/>
        <v>0</v>
      </c>
      <c r="AB411" s="152">
        <f t="shared" si="217"/>
        <v>0</v>
      </c>
      <c r="AC411" s="152">
        <f t="shared" si="218"/>
        <v>0</v>
      </c>
      <c r="AD411" s="152">
        <f t="shared" si="219"/>
        <v>0</v>
      </c>
      <c r="AE411" s="152">
        <f t="shared" si="220"/>
        <v>0</v>
      </c>
      <c r="AF411" s="152">
        <f t="shared" si="221"/>
        <v>0</v>
      </c>
      <c r="AG411" s="152">
        <f t="shared" si="222"/>
        <v>0</v>
      </c>
      <c r="AH411" s="152">
        <f t="shared" si="223"/>
        <v>0</v>
      </c>
      <c r="AI411" s="152">
        <f t="shared" si="224"/>
        <v>0</v>
      </c>
      <c r="AJ411" s="152">
        <f t="shared" si="225"/>
        <v>0</v>
      </c>
      <c r="AK411" s="152">
        <f t="shared" si="226"/>
        <v>0</v>
      </c>
      <c r="AL411" s="263">
        <f t="shared" si="243"/>
        <v>0</v>
      </c>
      <c r="AM411" s="263">
        <f t="shared" si="240"/>
        <v>0</v>
      </c>
      <c r="AN411" s="263">
        <f t="shared" si="244"/>
        <v>0</v>
      </c>
      <c r="AO411" s="251">
        <f t="shared" si="241"/>
        <v>0</v>
      </c>
      <c r="AP411" s="153">
        <f t="shared" si="228"/>
        <v>0</v>
      </c>
      <c r="AQ411" s="153" t="str">
        <f t="shared" si="229"/>
        <v>0</v>
      </c>
      <c r="AR411" s="153" t="str">
        <f t="shared" si="236"/>
        <v>0</v>
      </c>
      <c r="AS411" s="153" t="str">
        <f t="shared" si="237"/>
        <v>0</v>
      </c>
      <c r="AT411" s="247">
        <f t="shared" si="230"/>
        <v>1</v>
      </c>
      <c r="AU411" s="247" t="str">
        <f t="shared" si="231"/>
        <v>Faible</v>
      </c>
      <c r="AV411" s="346" t="str">
        <f t="shared" si="232"/>
        <v>NON</v>
      </c>
      <c r="AW411" s="234" t="str">
        <f>IF(CB411&lt;100,"RISQUE MINIME","RISQUE NON FAIBLE")</f>
        <v>RISQUE MINIME</v>
      </c>
      <c r="AX411" s="231" t="str">
        <f>IF(AO411=0,"NON","OUI")</f>
        <v>NON</v>
      </c>
      <c r="AY411" s="351"/>
      <c r="AZ411" s="352" t="s">
        <v>310</v>
      </c>
      <c r="BA411" s="237" t="str">
        <f>IF(AP411=0,"NON","OUI")</f>
        <v>NON</v>
      </c>
      <c r="BB411" s="351"/>
      <c r="BC411" s="351"/>
      <c r="BD411" s="352" t="s">
        <v>310</v>
      </c>
      <c r="BE411" s="237" t="str">
        <f t="shared" si="239"/>
        <v>NON</v>
      </c>
      <c r="BF411" s="351"/>
      <c r="BG411" s="354" t="s">
        <v>310</v>
      </c>
      <c r="BH411" s="154">
        <f>IF(ISNA(VLOOKUP(L411,CMRCLP,4,FALSE)),0,VLOOKUP(L411,CMRCLP,4))</f>
        <v>0</v>
      </c>
      <c r="BI411" s="154">
        <f>IF(ISNA(VLOOKUP(M411,CMRCLP,4,FALSE)),0,VLOOKUP(M411,CMRCLP,4))</f>
        <v>0</v>
      </c>
      <c r="BJ411" s="154">
        <f>IF(ISNA(VLOOKUP(N411,CMRCLP,4,FALSE)),0,VLOOKUP(N411,CMRCLP,4))</f>
        <v>0</v>
      </c>
      <c r="BK411" s="154">
        <f>IF(ISNA(VLOOKUP(O411,CMRCLP,4,FALSE)),0,VLOOKUP(O411,CMRCLP,4))</f>
        <v>0</v>
      </c>
      <c r="BL411" s="154">
        <f>IF(ISNA(VLOOKUP(L411,DANGERCLP,2,FALSE)),1,VLOOKUP(L411,DANGERCLP,2,FALSE))</f>
        <v>1</v>
      </c>
      <c r="BM411" s="154">
        <f>IF(ISNA(VLOOKUP(M411,DANGERCLP,2,FALSE)),1,VLOOKUP(M411,DANGERCLP,2,FALSE))</f>
        <v>1</v>
      </c>
      <c r="BN411" s="154">
        <f>IF(ISNA(VLOOKUP(N411,DANGERCLP,2,FALSE)),1,VLOOKUP(N411,DANGERCLP,2,FALSE))</f>
        <v>1</v>
      </c>
      <c r="BO411" s="154">
        <f>IF(ISNA(VLOOKUP(O411,DANGERCLP,2,FALSE)),1,VLOOKUP(O411,DANGERCLP,2,FALSE))</f>
        <v>1</v>
      </c>
      <c r="BP411" s="154">
        <f>IF(ISNA(VLOOKUP(P411,VLEPON,2)),1,VLOOKUP(P411,VLEPON,2))</f>
        <v>1</v>
      </c>
      <c r="BQ411" s="155">
        <f t="shared" si="242"/>
        <v>0</v>
      </c>
      <c r="BR411" s="156">
        <f t="shared" si="211"/>
        <v>11</v>
      </c>
      <c r="BS411" s="156">
        <f t="shared" si="212"/>
        <v>11</v>
      </c>
      <c r="BT411" s="157">
        <f t="shared" si="213"/>
        <v>1</v>
      </c>
      <c r="BU411" s="255">
        <f t="shared" si="227"/>
        <v>1</v>
      </c>
      <c r="BV411" s="252">
        <f>IF(ISNA(VLOOKUP((CONCATENATE(U411,V411)),Fréquencess,3,FALSE)),0,VLOOKUP((CONCATENATE(U411,V411)),Fréquencess,3,FALSE))</f>
        <v>1</v>
      </c>
      <c r="BW411" s="247">
        <f t="shared" si="214"/>
        <v>1</v>
      </c>
      <c r="BX411" s="247">
        <f t="shared" si="233"/>
        <v>1</v>
      </c>
      <c r="BY411" s="247">
        <f>IF(ISNA(VLOOKUP(Q411,score_volatilité,2,FALSE)),0,VLOOKUP(Q411,score_volatilité,2,FALSE))</f>
        <v>1</v>
      </c>
      <c r="BZ411" s="247">
        <f>IF(ISNA(VLOOKUP(X411,score_procédé,2,FALSE)),0,VLOOKUP(X411,score_procédé,2,FALSE))</f>
        <v>0.5</v>
      </c>
      <c r="CA411" s="247">
        <f>IF(ISNA(VLOOKUP(Y411,score_protection,2,FALSE)),0,VLOOKUP(Y411,score_protection,2,FALSE))</f>
        <v>1</v>
      </c>
      <c r="CB411" s="252">
        <f t="shared" si="234"/>
        <v>0.5</v>
      </c>
      <c r="CC411" s="154">
        <f>IF(ISNA(VLOOKUP(L411,DANGERARRETE,10,FALSE)),0,VLOOKUP(L411,DANGERARRETE,10,FALSE))</f>
        <v>0</v>
      </c>
      <c r="CD411" s="154">
        <f>IF(ISNA(VLOOKUP(M411,DANGERARRETE,10,FALSE)),0,VLOOKUP(M411,DANGERARRETE,10,FALSE))</f>
        <v>0</v>
      </c>
      <c r="CE411" s="154">
        <f>IF(ISNA(VLOOKUP(N411,DANGERARRETE,10,FALSE)),0,VLOOKUP(N411,DANGERARRETE,10,FALSE))</f>
        <v>0</v>
      </c>
      <c r="CF411" s="154">
        <f>IF(ISNA(VLOOKUP(O411,DANGERARRETE,10,FALSE)),0,VLOOKUP(O411,DANGERARRETE,10,FALSE))</f>
        <v>0</v>
      </c>
      <c r="CG411" s="154">
        <f t="shared" si="235"/>
        <v>0</v>
      </c>
      <c r="CH411" s="296" t="str">
        <f t="shared" si="238"/>
        <v>NON</v>
      </c>
    </row>
    <row r="412" spans="1:86" s="108" customFormat="1" ht="26.5" customHeight="1" x14ac:dyDescent="0.25">
      <c r="A412" s="77">
        <v>116</v>
      </c>
      <c r="B412" s="105"/>
      <c r="C412" s="105"/>
      <c r="D412" s="106"/>
      <c r="E412" s="106"/>
      <c r="F412" s="107"/>
      <c r="G412" s="114" t="s">
        <v>76</v>
      </c>
      <c r="H412" s="114" t="s">
        <v>76</v>
      </c>
      <c r="I412" s="114" t="s">
        <v>76</v>
      </c>
      <c r="J412" s="114" t="s">
        <v>76</v>
      </c>
      <c r="K412" s="114" t="s">
        <v>9</v>
      </c>
      <c r="L412" s="108" t="s">
        <v>8</v>
      </c>
      <c r="M412" s="108" t="s">
        <v>8</v>
      </c>
      <c r="N412" s="108" t="s">
        <v>8</v>
      </c>
      <c r="O412" s="108" t="s">
        <v>8</v>
      </c>
      <c r="P412" s="225" t="s">
        <v>76</v>
      </c>
      <c r="Q412" s="244" t="s">
        <v>34</v>
      </c>
      <c r="R412" s="259" t="s">
        <v>299</v>
      </c>
      <c r="S412" s="265" t="s">
        <v>300</v>
      </c>
      <c r="T412" s="217">
        <v>0</v>
      </c>
      <c r="U412" s="149" t="s">
        <v>58</v>
      </c>
      <c r="V412" s="149" t="s">
        <v>256</v>
      </c>
      <c r="W412" s="150" t="str">
        <f t="shared" si="210"/>
        <v>&lt; 30 mn</v>
      </c>
      <c r="X412" s="151" t="s">
        <v>31</v>
      </c>
      <c r="Y412" s="229" t="s">
        <v>108</v>
      </c>
      <c r="Z412" s="152">
        <f t="shared" si="215"/>
        <v>0</v>
      </c>
      <c r="AA412" s="152">
        <f t="shared" si="216"/>
        <v>0</v>
      </c>
      <c r="AB412" s="152">
        <f t="shared" si="217"/>
        <v>0</v>
      </c>
      <c r="AC412" s="152">
        <f t="shared" si="218"/>
        <v>0</v>
      </c>
      <c r="AD412" s="152">
        <f t="shared" si="219"/>
        <v>0</v>
      </c>
      <c r="AE412" s="152">
        <f t="shared" si="220"/>
        <v>0</v>
      </c>
      <c r="AF412" s="152">
        <f t="shared" si="221"/>
        <v>0</v>
      </c>
      <c r="AG412" s="152">
        <f t="shared" si="222"/>
        <v>0</v>
      </c>
      <c r="AH412" s="152">
        <f t="shared" si="223"/>
        <v>0</v>
      </c>
      <c r="AI412" s="152">
        <f t="shared" si="224"/>
        <v>0</v>
      </c>
      <c r="AJ412" s="152">
        <f t="shared" si="225"/>
        <v>0</v>
      </c>
      <c r="AK412" s="152">
        <f t="shared" si="226"/>
        <v>0</v>
      </c>
      <c r="AL412" s="263">
        <f t="shared" si="243"/>
        <v>0</v>
      </c>
      <c r="AM412" s="263">
        <f t="shared" si="240"/>
        <v>0</v>
      </c>
      <c r="AN412" s="263">
        <f t="shared" si="244"/>
        <v>0</v>
      </c>
      <c r="AO412" s="251">
        <f t="shared" si="241"/>
        <v>0</v>
      </c>
      <c r="AP412" s="153">
        <f t="shared" si="228"/>
        <v>0</v>
      </c>
      <c r="AQ412" s="153" t="str">
        <f t="shared" si="229"/>
        <v>0</v>
      </c>
      <c r="AR412" s="153" t="str">
        <f t="shared" si="236"/>
        <v>0</v>
      </c>
      <c r="AS412" s="153" t="str">
        <f t="shared" si="237"/>
        <v>0</v>
      </c>
      <c r="AT412" s="247">
        <f t="shared" si="230"/>
        <v>1</v>
      </c>
      <c r="AU412" s="247" t="str">
        <f t="shared" si="231"/>
        <v>Faible</v>
      </c>
      <c r="AV412" s="346" t="str">
        <f t="shared" si="232"/>
        <v>NON</v>
      </c>
      <c r="AW412" s="234" t="str">
        <f>IF(CB412&lt;100,"RISQUE MINIME","RISQUE NON FAIBLE")</f>
        <v>RISQUE MINIME</v>
      </c>
      <c r="AX412" s="231" t="str">
        <f>IF(AO412=0,"NON","OUI")</f>
        <v>NON</v>
      </c>
      <c r="AY412" s="351"/>
      <c r="AZ412" s="352" t="s">
        <v>310</v>
      </c>
      <c r="BA412" s="237" t="str">
        <f>IF(AP412=0,"NON","OUI")</f>
        <v>NON</v>
      </c>
      <c r="BB412" s="351"/>
      <c r="BC412" s="351"/>
      <c r="BD412" s="352" t="s">
        <v>310</v>
      </c>
      <c r="BE412" s="237" t="str">
        <f t="shared" si="239"/>
        <v>NON</v>
      </c>
      <c r="BF412" s="351"/>
      <c r="BG412" s="354" t="s">
        <v>310</v>
      </c>
      <c r="BH412" s="154">
        <f>IF(ISNA(VLOOKUP(L412,CMRCLP,4,FALSE)),0,VLOOKUP(L412,CMRCLP,4))</f>
        <v>0</v>
      </c>
      <c r="BI412" s="154">
        <f>IF(ISNA(VLOOKUP(M412,CMRCLP,4,FALSE)),0,VLOOKUP(M412,CMRCLP,4))</f>
        <v>0</v>
      </c>
      <c r="BJ412" s="154">
        <f>IF(ISNA(VLOOKUP(N412,CMRCLP,4,FALSE)),0,VLOOKUP(N412,CMRCLP,4))</f>
        <v>0</v>
      </c>
      <c r="BK412" s="154">
        <f>IF(ISNA(VLOOKUP(O412,CMRCLP,4,FALSE)),0,VLOOKUP(O412,CMRCLP,4))</f>
        <v>0</v>
      </c>
      <c r="BL412" s="154">
        <f>IF(ISNA(VLOOKUP(L412,DANGERCLP,2,FALSE)),1,VLOOKUP(L412,DANGERCLP,2,FALSE))</f>
        <v>1</v>
      </c>
      <c r="BM412" s="154">
        <f>IF(ISNA(VLOOKUP(M412,DANGERCLP,2,FALSE)),1,VLOOKUP(M412,DANGERCLP,2,FALSE))</f>
        <v>1</v>
      </c>
      <c r="BN412" s="154">
        <f>IF(ISNA(VLOOKUP(N412,DANGERCLP,2,FALSE)),1,VLOOKUP(N412,DANGERCLP,2,FALSE))</f>
        <v>1</v>
      </c>
      <c r="BO412" s="154">
        <f>IF(ISNA(VLOOKUP(O412,DANGERCLP,2,FALSE)),1,VLOOKUP(O412,DANGERCLP,2,FALSE))</f>
        <v>1</v>
      </c>
      <c r="BP412" s="154">
        <f>IF(ISNA(VLOOKUP(P412,VLEPON,2)),1,VLOOKUP(P412,VLEPON,2))</f>
        <v>1</v>
      </c>
      <c r="BQ412" s="155">
        <f t="shared" si="242"/>
        <v>0</v>
      </c>
      <c r="BR412" s="156">
        <f t="shared" si="211"/>
        <v>11</v>
      </c>
      <c r="BS412" s="156">
        <f t="shared" si="212"/>
        <v>11</v>
      </c>
      <c r="BT412" s="157">
        <f t="shared" si="213"/>
        <v>1</v>
      </c>
      <c r="BU412" s="255">
        <f t="shared" si="227"/>
        <v>1</v>
      </c>
      <c r="BV412" s="252">
        <f>IF(ISNA(VLOOKUP((CONCATENATE(U412,V412)),Fréquencess,3,FALSE)),0,VLOOKUP((CONCATENATE(U412,V412)),Fréquencess,3,FALSE))</f>
        <v>1</v>
      </c>
      <c r="BW412" s="247">
        <f t="shared" si="214"/>
        <v>1</v>
      </c>
      <c r="BX412" s="247">
        <f t="shared" si="233"/>
        <v>1</v>
      </c>
      <c r="BY412" s="247">
        <f>IF(ISNA(VLOOKUP(Q412,score_volatilité,2,FALSE)),0,VLOOKUP(Q412,score_volatilité,2,FALSE))</f>
        <v>1</v>
      </c>
      <c r="BZ412" s="247">
        <f>IF(ISNA(VLOOKUP(X412,score_procédé,2,FALSE)),0,VLOOKUP(X412,score_procédé,2,FALSE))</f>
        <v>0.5</v>
      </c>
      <c r="CA412" s="247">
        <f>IF(ISNA(VLOOKUP(Y412,score_protection,2,FALSE)),0,VLOOKUP(Y412,score_protection,2,FALSE))</f>
        <v>1</v>
      </c>
      <c r="CB412" s="252">
        <f t="shared" si="234"/>
        <v>0.5</v>
      </c>
      <c r="CC412" s="154">
        <f>IF(ISNA(VLOOKUP(L412,DANGERARRETE,10,FALSE)),0,VLOOKUP(L412,DANGERARRETE,10,FALSE))</f>
        <v>0</v>
      </c>
      <c r="CD412" s="154">
        <f>IF(ISNA(VLOOKUP(M412,DANGERARRETE,10,FALSE)),0,VLOOKUP(M412,DANGERARRETE,10,FALSE))</f>
        <v>0</v>
      </c>
      <c r="CE412" s="154">
        <f>IF(ISNA(VLOOKUP(N412,DANGERARRETE,10,FALSE)),0,VLOOKUP(N412,DANGERARRETE,10,FALSE))</f>
        <v>0</v>
      </c>
      <c r="CF412" s="154">
        <f>IF(ISNA(VLOOKUP(O412,DANGERARRETE,10,FALSE)),0,VLOOKUP(O412,DANGERARRETE,10,FALSE))</f>
        <v>0</v>
      </c>
      <c r="CG412" s="154">
        <f t="shared" si="235"/>
        <v>0</v>
      </c>
      <c r="CH412" s="296" t="str">
        <f t="shared" si="238"/>
        <v>NON</v>
      </c>
    </row>
    <row r="413" spans="1:86" s="108" customFormat="1" ht="26.5" customHeight="1" x14ac:dyDescent="0.25">
      <c r="A413" s="77">
        <v>116</v>
      </c>
      <c r="B413" s="105"/>
      <c r="C413" s="105"/>
      <c r="D413" s="106"/>
      <c r="E413" s="106"/>
      <c r="F413" s="107"/>
      <c r="G413" s="114" t="s">
        <v>76</v>
      </c>
      <c r="H413" s="114" t="s">
        <v>76</v>
      </c>
      <c r="I413" s="114" t="s">
        <v>76</v>
      </c>
      <c r="J413" s="114" t="s">
        <v>76</v>
      </c>
      <c r="K413" s="114" t="s">
        <v>9</v>
      </c>
      <c r="L413" s="108" t="s">
        <v>8</v>
      </c>
      <c r="M413" s="108" t="s">
        <v>8</v>
      </c>
      <c r="N413" s="108" t="s">
        <v>8</v>
      </c>
      <c r="O413" s="108" t="s">
        <v>8</v>
      </c>
      <c r="P413" s="225" t="s">
        <v>76</v>
      </c>
      <c r="Q413" s="244" t="s">
        <v>34</v>
      </c>
      <c r="R413" s="259" t="s">
        <v>299</v>
      </c>
      <c r="S413" s="265" t="s">
        <v>300</v>
      </c>
      <c r="T413" s="217">
        <v>0</v>
      </c>
      <c r="U413" s="149" t="s">
        <v>58</v>
      </c>
      <c r="V413" s="149" t="s">
        <v>256</v>
      </c>
      <c r="W413" s="150" t="str">
        <f t="shared" si="210"/>
        <v>&lt; 30 mn</v>
      </c>
      <c r="X413" s="151" t="s">
        <v>31</v>
      </c>
      <c r="Y413" s="229" t="s">
        <v>108</v>
      </c>
      <c r="Z413" s="152">
        <f t="shared" si="215"/>
        <v>0</v>
      </c>
      <c r="AA413" s="152">
        <f t="shared" si="216"/>
        <v>0</v>
      </c>
      <c r="AB413" s="152">
        <f t="shared" si="217"/>
        <v>0</v>
      </c>
      <c r="AC413" s="152">
        <f t="shared" si="218"/>
        <v>0</v>
      </c>
      <c r="AD413" s="152">
        <f t="shared" si="219"/>
        <v>0</v>
      </c>
      <c r="AE413" s="152">
        <f t="shared" si="220"/>
        <v>0</v>
      </c>
      <c r="AF413" s="152">
        <f t="shared" si="221"/>
        <v>0</v>
      </c>
      <c r="AG413" s="152">
        <f t="shared" si="222"/>
        <v>0</v>
      </c>
      <c r="AH413" s="152">
        <f t="shared" si="223"/>
        <v>0</v>
      </c>
      <c r="AI413" s="152">
        <f t="shared" si="224"/>
        <v>0</v>
      </c>
      <c r="AJ413" s="152">
        <f t="shared" si="225"/>
        <v>0</v>
      </c>
      <c r="AK413" s="152">
        <f t="shared" si="226"/>
        <v>0</v>
      </c>
      <c r="AL413" s="263">
        <f t="shared" si="243"/>
        <v>0</v>
      </c>
      <c r="AM413" s="263">
        <f t="shared" si="240"/>
        <v>0</v>
      </c>
      <c r="AN413" s="263">
        <f t="shared" si="244"/>
        <v>0</v>
      </c>
      <c r="AO413" s="251">
        <f t="shared" si="241"/>
        <v>0</v>
      </c>
      <c r="AP413" s="153">
        <f t="shared" si="228"/>
        <v>0</v>
      </c>
      <c r="AQ413" s="153" t="str">
        <f t="shared" si="229"/>
        <v>0</v>
      </c>
      <c r="AR413" s="153" t="str">
        <f t="shared" si="236"/>
        <v>0</v>
      </c>
      <c r="AS413" s="153" t="str">
        <f t="shared" si="237"/>
        <v>0</v>
      </c>
      <c r="AT413" s="247">
        <f t="shared" si="230"/>
        <v>1</v>
      </c>
      <c r="AU413" s="247" t="str">
        <f t="shared" si="231"/>
        <v>Faible</v>
      </c>
      <c r="AV413" s="346" t="str">
        <f t="shared" si="232"/>
        <v>NON</v>
      </c>
      <c r="AW413" s="234" t="str">
        <f>IF(CB413&lt;100,"RISQUE MINIME","RISQUE NON FAIBLE")</f>
        <v>RISQUE MINIME</v>
      </c>
      <c r="AX413" s="231" t="str">
        <f>IF(AO413=0,"NON","OUI")</f>
        <v>NON</v>
      </c>
      <c r="AY413" s="351"/>
      <c r="AZ413" s="352" t="s">
        <v>310</v>
      </c>
      <c r="BA413" s="237" t="str">
        <f>IF(AP413=0,"NON","OUI")</f>
        <v>NON</v>
      </c>
      <c r="BB413" s="351"/>
      <c r="BC413" s="351"/>
      <c r="BD413" s="352" t="s">
        <v>310</v>
      </c>
      <c r="BE413" s="237" t="str">
        <f t="shared" si="239"/>
        <v>NON</v>
      </c>
      <c r="BF413" s="351"/>
      <c r="BG413" s="354" t="s">
        <v>310</v>
      </c>
      <c r="BH413" s="154">
        <f>IF(ISNA(VLOOKUP(L413,CMRCLP,4,FALSE)),0,VLOOKUP(L413,CMRCLP,4))</f>
        <v>0</v>
      </c>
      <c r="BI413" s="154">
        <f>IF(ISNA(VLOOKUP(M413,CMRCLP,4,FALSE)),0,VLOOKUP(M413,CMRCLP,4))</f>
        <v>0</v>
      </c>
      <c r="BJ413" s="154">
        <f>IF(ISNA(VLOOKUP(N413,CMRCLP,4,FALSE)),0,VLOOKUP(N413,CMRCLP,4))</f>
        <v>0</v>
      </c>
      <c r="BK413" s="154">
        <f>IF(ISNA(VLOOKUP(O413,CMRCLP,4,FALSE)),0,VLOOKUP(O413,CMRCLP,4))</f>
        <v>0</v>
      </c>
      <c r="BL413" s="154">
        <f>IF(ISNA(VLOOKUP(L413,DANGERCLP,2,FALSE)),1,VLOOKUP(L413,DANGERCLP,2,FALSE))</f>
        <v>1</v>
      </c>
      <c r="BM413" s="154">
        <f>IF(ISNA(VLOOKUP(M413,DANGERCLP,2,FALSE)),1,VLOOKUP(M413,DANGERCLP,2,FALSE))</f>
        <v>1</v>
      </c>
      <c r="BN413" s="154">
        <f>IF(ISNA(VLOOKUP(N413,DANGERCLP,2,FALSE)),1,VLOOKUP(N413,DANGERCLP,2,FALSE))</f>
        <v>1</v>
      </c>
      <c r="BO413" s="154">
        <f>IF(ISNA(VLOOKUP(O413,DANGERCLP,2,FALSE)),1,VLOOKUP(O413,DANGERCLP,2,FALSE))</f>
        <v>1</v>
      </c>
      <c r="BP413" s="154">
        <f>IF(ISNA(VLOOKUP(P413,VLEPON,2)),1,VLOOKUP(P413,VLEPON,2))</f>
        <v>1</v>
      </c>
      <c r="BQ413" s="155">
        <f t="shared" si="242"/>
        <v>0</v>
      </c>
      <c r="BR413" s="156">
        <f t="shared" si="211"/>
        <v>11</v>
      </c>
      <c r="BS413" s="156">
        <f t="shared" si="212"/>
        <v>11</v>
      </c>
      <c r="BT413" s="157">
        <f t="shared" si="213"/>
        <v>1</v>
      </c>
      <c r="BU413" s="255">
        <f t="shared" si="227"/>
        <v>1</v>
      </c>
      <c r="BV413" s="252">
        <f>IF(ISNA(VLOOKUP((CONCATENATE(U413,V413)),Fréquencess,3,FALSE)),0,VLOOKUP((CONCATENATE(U413,V413)),Fréquencess,3,FALSE))</f>
        <v>1</v>
      </c>
      <c r="BW413" s="247">
        <f t="shared" si="214"/>
        <v>1</v>
      </c>
      <c r="BX413" s="247">
        <f t="shared" si="233"/>
        <v>1</v>
      </c>
      <c r="BY413" s="247">
        <f>IF(ISNA(VLOOKUP(Q413,score_volatilité,2,FALSE)),0,VLOOKUP(Q413,score_volatilité,2,FALSE))</f>
        <v>1</v>
      </c>
      <c r="BZ413" s="247">
        <f>IF(ISNA(VLOOKUP(X413,score_procédé,2,FALSE)),0,VLOOKUP(X413,score_procédé,2,FALSE))</f>
        <v>0.5</v>
      </c>
      <c r="CA413" s="247">
        <f>IF(ISNA(VLOOKUP(Y413,score_protection,2,FALSE)),0,VLOOKUP(Y413,score_protection,2,FALSE))</f>
        <v>1</v>
      </c>
      <c r="CB413" s="252">
        <f t="shared" si="234"/>
        <v>0.5</v>
      </c>
      <c r="CC413" s="154">
        <f>IF(ISNA(VLOOKUP(L413,DANGERARRETE,10,FALSE)),0,VLOOKUP(L413,DANGERARRETE,10,FALSE))</f>
        <v>0</v>
      </c>
      <c r="CD413" s="154">
        <f>IF(ISNA(VLOOKUP(M413,DANGERARRETE,10,FALSE)),0,VLOOKUP(M413,DANGERARRETE,10,FALSE))</f>
        <v>0</v>
      </c>
      <c r="CE413" s="154">
        <f>IF(ISNA(VLOOKUP(N413,DANGERARRETE,10,FALSE)),0,VLOOKUP(N413,DANGERARRETE,10,FALSE))</f>
        <v>0</v>
      </c>
      <c r="CF413" s="154">
        <f>IF(ISNA(VLOOKUP(O413,DANGERARRETE,10,FALSE)),0,VLOOKUP(O413,DANGERARRETE,10,FALSE))</f>
        <v>0</v>
      </c>
      <c r="CG413" s="154">
        <f t="shared" si="235"/>
        <v>0</v>
      </c>
      <c r="CH413" s="296" t="str">
        <f t="shared" si="238"/>
        <v>NON</v>
      </c>
    </row>
    <row r="414" spans="1:86" s="108" customFormat="1" ht="26.5" customHeight="1" thickBot="1" x14ac:dyDescent="0.3">
      <c r="A414" s="77">
        <v>116</v>
      </c>
      <c r="B414" s="105"/>
      <c r="C414" s="105"/>
      <c r="D414" s="106"/>
      <c r="E414" s="106"/>
      <c r="F414" s="107"/>
      <c r="G414" s="114" t="s">
        <v>76</v>
      </c>
      <c r="H414" s="114" t="s">
        <v>76</v>
      </c>
      <c r="I414" s="114" t="s">
        <v>76</v>
      </c>
      <c r="J414" s="114" t="s">
        <v>76</v>
      </c>
      <c r="K414" s="114" t="s">
        <v>9</v>
      </c>
      <c r="L414" s="108" t="s">
        <v>8</v>
      </c>
      <c r="M414" s="108" t="s">
        <v>8</v>
      </c>
      <c r="N414" s="108" t="s">
        <v>8</v>
      </c>
      <c r="O414" s="108" t="s">
        <v>8</v>
      </c>
      <c r="P414" s="225" t="s">
        <v>76</v>
      </c>
      <c r="Q414" s="244" t="s">
        <v>34</v>
      </c>
      <c r="R414" s="259" t="s">
        <v>299</v>
      </c>
      <c r="S414" s="265" t="s">
        <v>300</v>
      </c>
      <c r="T414" s="217">
        <v>0</v>
      </c>
      <c r="U414" s="149" t="s">
        <v>58</v>
      </c>
      <c r="V414" s="149" t="s">
        <v>256</v>
      </c>
      <c r="W414" s="150" t="str">
        <f t="shared" si="210"/>
        <v>&lt; 30 mn</v>
      </c>
      <c r="X414" s="151" t="s">
        <v>31</v>
      </c>
      <c r="Y414" s="229" t="s">
        <v>108</v>
      </c>
      <c r="Z414" s="152">
        <f t="shared" si="215"/>
        <v>0</v>
      </c>
      <c r="AA414" s="152">
        <f t="shared" si="216"/>
        <v>0</v>
      </c>
      <c r="AB414" s="152">
        <f t="shared" si="217"/>
        <v>0</v>
      </c>
      <c r="AC414" s="152">
        <f t="shared" si="218"/>
        <v>0</v>
      </c>
      <c r="AD414" s="152">
        <f t="shared" si="219"/>
        <v>0</v>
      </c>
      <c r="AE414" s="152">
        <f t="shared" si="220"/>
        <v>0</v>
      </c>
      <c r="AF414" s="152">
        <f t="shared" si="221"/>
        <v>0</v>
      </c>
      <c r="AG414" s="152">
        <f t="shared" si="222"/>
        <v>0</v>
      </c>
      <c r="AH414" s="152">
        <f t="shared" si="223"/>
        <v>0</v>
      </c>
      <c r="AI414" s="152">
        <f t="shared" si="224"/>
        <v>0</v>
      </c>
      <c r="AJ414" s="152">
        <f t="shared" si="225"/>
        <v>0</v>
      </c>
      <c r="AK414" s="152">
        <f t="shared" si="226"/>
        <v>0</v>
      </c>
      <c r="AL414" s="263">
        <f t="shared" si="243"/>
        <v>0</v>
      </c>
      <c r="AM414" s="263">
        <f t="shared" si="240"/>
        <v>0</v>
      </c>
      <c r="AN414" s="263">
        <f t="shared" si="244"/>
        <v>0</v>
      </c>
      <c r="AO414" s="251">
        <f t="shared" si="241"/>
        <v>0</v>
      </c>
      <c r="AP414" s="153">
        <f t="shared" si="228"/>
        <v>0</v>
      </c>
      <c r="AQ414" s="153" t="str">
        <f t="shared" si="229"/>
        <v>0</v>
      </c>
      <c r="AR414" s="153" t="str">
        <f t="shared" si="236"/>
        <v>0</v>
      </c>
      <c r="AS414" s="153" t="str">
        <f t="shared" si="237"/>
        <v>0</v>
      </c>
      <c r="AT414" s="247">
        <f t="shared" si="230"/>
        <v>1</v>
      </c>
      <c r="AU414" s="247" t="str">
        <f t="shared" si="231"/>
        <v>Faible</v>
      </c>
      <c r="AV414" s="347" t="str">
        <f t="shared" si="232"/>
        <v>NON</v>
      </c>
      <c r="AW414" s="239" t="str">
        <f>IF(CB414&lt;100,"RISQUE MINIME","RISQUE NON FAIBLE")</f>
        <v>RISQUE MINIME</v>
      </c>
      <c r="AX414" s="277" t="str">
        <f>IF(AO414=0,"NON","OUI")</f>
        <v>NON</v>
      </c>
      <c r="AY414" s="353"/>
      <c r="AZ414" s="352" t="s">
        <v>310</v>
      </c>
      <c r="BA414" s="238" t="str">
        <f>IF(AP414=0,"NON","OUI")</f>
        <v>NON</v>
      </c>
      <c r="BB414" s="353"/>
      <c r="BC414" s="353"/>
      <c r="BD414" s="352" t="s">
        <v>310</v>
      </c>
      <c r="BE414" s="238" t="str">
        <f t="shared" si="239"/>
        <v>NON</v>
      </c>
      <c r="BF414" s="353"/>
      <c r="BG414" s="355" t="s">
        <v>310</v>
      </c>
      <c r="BH414" s="154">
        <f>IF(ISNA(VLOOKUP(L414,CMRCLP,4,FALSE)),0,VLOOKUP(L414,CMRCLP,4))</f>
        <v>0</v>
      </c>
      <c r="BI414" s="154">
        <f>IF(ISNA(VLOOKUP(M414,CMRCLP,4,FALSE)),0,VLOOKUP(M414,CMRCLP,4))</f>
        <v>0</v>
      </c>
      <c r="BJ414" s="154">
        <f>IF(ISNA(VLOOKUP(N414,CMRCLP,4,FALSE)),0,VLOOKUP(N414,CMRCLP,4))</f>
        <v>0</v>
      </c>
      <c r="BK414" s="154">
        <f>IF(ISNA(VLOOKUP(O414,CMRCLP,4,FALSE)),0,VLOOKUP(O414,CMRCLP,4))</f>
        <v>0</v>
      </c>
      <c r="BL414" s="154">
        <f>IF(ISNA(VLOOKUP(L414,DANGERCLP,2,FALSE)),1,VLOOKUP(L414,DANGERCLP,2,FALSE))</f>
        <v>1</v>
      </c>
      <c r="BM414" s="154">
        <f>IF(ISNA(VLOOKUP(M414,DANGERCLP,2,FALSE)),1,VLOOKUP(M414,DANGERCLP,2,FALSE))</f>
        <v>1</v>
      </c>
      <c r="BN414" s="154">
        <f>IF(ISNA(VLOOKUP(N414,DANGERCLP,2,FALSE)),1,VLOOKUP(N414,DANGERCLP,2,FALSE))</f>
        <v>1</v>
      </c>
      <c r="BO414" s="154">
        <f>IF(ISNA(VLOOKUP(O414,DANGERCLP,2,FALSE)),1,VLOOKUP(O414,DANGERCLP,2,FALSE))</f>
        <v>1</v>
      </c>
      <c r="BP414" s="154">
        <f>IF(ISNA(VLOOKUP(P414,VLEPON,2)),1,VLOOKUP(P414,VLEPON,2))</f>
        <v>1</v>
      </c>
      <c r="BQ414" s="155">
        <f t="shared" si="242"/>
        <v>0</v>
      </c>
      <c r="BR414" s="156">
        <f t="shared" si="211"/>
        <v>11</v>
      </c>
      <c r="BS414" s="156">
        <f t="shared" si="212"/>
        <v>11</v>
      </c>
      <c r="BT414" s="157">
        <f t="shared" si="213"/>
        <v>1</v>
      </c>
      <c r="BU414" s="255">
        <f t="shared" si="227"/>
        <v>1</v>
      </c>
      <c r="BV414" s="252">
        <f>IF(ISNA(VLOOKUP((CONCATENATE(U414,V414)),Fréquencess,3,FALSE)),0,VLOOKUP((CONCATENATE(U414,V414)),Fréquencess,3,FALSE))</f>
        <v>1</v>
      </c>
      <c r="BW414" s="247">
        <f t="shared" si="214"/>
        <v>1</v>
      </c>
      <c r="BX414" s="247">
        <f t="shared" si="233"/>
        <v>1</v>
      </c>
      <c r="BY414" s="247">
        <f>IF(ISNA(VLOOKUP(Q414,score_volatilité,2,FALSE)),0,VLOOKUP(Q414,score_volatilité,2,FALSE))</f>
        <v>1</v>
      </c>
      <c r="BZ414" s="247">
        <f>IF(ISNA(VLOOKUP(X414,score_procédé,2,FALSE)),0,VLOOKUP(X414,score_procédé,2,FALSE))</f>
        <v>0.5</v>
      </c>
      <c r="CA414" s="247">
        <f>IF(ISNA(VLOOKUP(Y414,score_protection,2,FALSE)),0,VLOOKUP(Y414,score_protection,2,FALSE))</f>
        <v>1</v>
      </c>
      <c r="CB414" s="252">
        <f t="shared" si="234"/>
        <v>0.5</v>
      </c>
      <c r="CC414" s="154">
        <f>IF(ISNA(VLOOKUP(L414,DANGERARRETE,10,FALSE)),0,VLOOKUP(L414,DANGERARRETE,10,FALSE))</f>
        <v>0</v>
      </c>
      <c r="CD414" s="154">
        <f>IF(ISNA(VLOOKUP(M414,DANGERARRETE,10,FALSE)),0,VLOOKUP(M414,DANGERARRETE,10,FALSE))</f>
        <v>0</v>
      </c>
      <c r="CE414" s="154">
        <f>IF(ISNA(VLOOKUP(N414,DANGERARRETE,10,FALSE)),0,VLOOKUP(N414,DANGERARRETE,10,FALSE))</f>
        <v>0</v>
      </c>
      <c r="CF414" s="154">
        <f>IF(ISNA(VLOOKUP(O414,DANGERARRETE,10,FALSE)),0,VLOOKUP(O414,DANGERARRETE,10,FALSE))</f>
        <v>0</v>
      </c>
      <c r="CG414" s="154">
        <f t="shared" si="235"/>
        <v>0</v>
      </c>
      <c r="CH414" s="296" t="str">
        <f t="shared" si="238"/>
        <v>NON</v>
      </c>
    </row>
    <row r="415" spans="1:86" s="108" customFormat="1" ht="26.5" customHeight="1" x14ac:dyDescent="0.25">
      <c r="A415" s="77"/>
      <c r="B415" s="105"/>
      <c r="C415" s="105"/>
      <c r="D415" s="106"/>
      <c r="E415" s="106"/>
      <c r="F415" s="107"/>
      <c r="G415" s="114"/>
      <c r="H415" s="114"/>
      <c r="I415" s="114"/>
      <c r="J415" s="114"/>
      <c r="K415" s="114"/>
      <c r="P415" s="225"/>
      <c r="Q415" s="319"/>
      <c r="R415" s="259"/>
      <c r="S415" s="266"/>
      <c r="T415" s="217"/>
      <c r="U415" s="149"/>
      <c r="V415" s="149"/>
      <c r="W415" s="150"/>
      <c r="X415" s="151"/>
      <c r="Y415" s="229"/>
      <c r="Z415" s="152"/>
      <c r="AA415" s="152"/>
      <c r="AB415" s="152"/>
      <c r="AC415" s="152"/>
      <c r="AD415" s="152"/>
      <c r="AE415" s="152"/>
      <c r="AF415" s="152"/>
      <c r="AG415" s="152"/>
      <c r="AH415" s="152"/>
      <c r="AI415" s="152"/>
      <c r="AJ415" s="152"/>
      <c r="AK415" s="152"/>
      <c r="AL415" s="263"/>
      <c r="AM415" s="263"/>
      <c r="AN415" s="263"/>
      <c r="AO415" s="251"/>
      <c r="AP415" s="153"/>
      <c r="AQ415" s="153"/>
      <c r="AR415" s="153"/>
      <c r="AS415" s="153"/>
      <c r="AT415" s="247"/>
      <c r="AU415" s="247"/>
      <c r="AV415" s="247"/>
      <c r="AW415" s="234"/>
      <c r="AX415" s="231"/>
      <c r="AY415" s="231"/>
      <c r="AZ415" s="241"/>
      <c r="BA415" s="231"/>
      <c r="BB415" s="231"/>
      <c r="BC415" s="231"/>
      <c r="BD415" s="242"/>
      <c r="BE415" s="231"/>
      <c r="BF415" s="231"/>
      <c r="BG415" s="241"/>
      <c r="BH415" s="154"/>
      <c r="BI415" s="154"/>
      <c r="BJ415" s="154"/>
      <c r="BK415" s="154"/>
      <c r="BL415" s="154"/>
      <c r="BM415" s="154"/>
      <c r="BN415" s="154"/>
      <c r="BO415" s="154"/>
      <c r="BP415" s="154"/>
      <c r="BQ415" s="155"/>
      <c r="BR415" s="156"/>
      <c r="BS415" s="156"/>
      <c r="BT415" s="157"/>
      <c r="BU415" s="255"/>
      <c r="BV415" s="252"/>
      <c r="BW415" s="247"/>
      <c r="BX415" s="247"/>
      <c r="BY415" s="247"/>
      <c r="BZ415" s="247"/>
      <c r="CA415" s="247"/>
      <c r="CB415" s="252"/>
      <c r="CC415" s="154"/>
      <c r="CD415" s="154"/>
      <c r="CE415" s="154"/>
      <c r="CF415" s="154"/>
      <c r="CG415" s="154"/>
      <c r="CH415" s="296"/>
    </row>
    <row r="416" spans="1:86" s="108" customFormat="1" ht="26.5" customHeight="1" x14ac:dyDescent="0.25">
      <c r="A416" s="77"/>
      <c r="B416" s="105"/>
      <c r="C416" s="105"/>
      <c r="D416" s="106"/>
      <c r="E416" s="106"/>
      <c r="F416" s="107"/>
      <c r="G416" s="114"/>
      <c r="H416" s="114"/>
      <c r="I416" s="114"/>
      <c r="J416" s="114"/>
      <c r="K416" s="114"/>
      <c r="P416" s="225"/>
      <c r="Q416" s="319"/>
      <c r="R416" s="259"/>
      <c r="S416" s="266"/>
      <c r="T416" s="217"/>
      <c r="U416" s="149"/>
      <c r="V416" s="149"/>
      <c r="W416" s="150"/>
      <c r="X416" s="151"/>
      <c r="Y416" s="229"/>
      <c r="Z416" s="152"/>
      <c r="AA416" s="152"/>
      <c r="AB416" s="152"/>
      <c r="AC416" s="152"/>
      <c r="AD416" s="152"/>
      <c r="AE416" s="152"/>
      <c r="AF416" s="152"/>
      <c r="AG416" s="152"/>
      <c r="AH416" s="152"/>
      <c r="AI416" s="152"/>
      <c r="AJ416" s="152"/>
      <c r="AK416" s="152"/>
      <c r="AL416" s="263"/>
      <c r="AM416" s="263"/>
      <c r="AN416" s="263"/>
      <c r="AO416" s="251"/>
      <c r="AP416" s="153"/>
      <c r="AQ416" s="153"/>
      <c r="AR416" s="153"/>
      <c r="AS416" s="153"/>
      <c r="AT416" s="247"/>
      <c r="AU416" s="247"/>
      <c r="AV416" s="247"/>
      <c r="AW416" s="234"/>
      <c r="AX416" s="231"/>
      <c r="AY416" s="231"/>
      <c r="AZ416" s="241"/>
      <c r="BA416" s="231"/>
      <c r="BB416" s="231"/>
      <c r="BC416" s="231"/>
      <c r="BD416" s="242"/>
      <c r="BE416" s="231"/>
      <c r="BF416" s="231"/>
      <c r="BG416" s="241"/>
      <c r="BH416" s="154"/>
      <c r="BI416" s="154"/>
      <c r="BJ416" s="154"/>
      <c r="BK416" s="154"/>
      <c r="BL416" s="154"/>
      <c r="BM416" s="154"/>
      <c r="BN416" s="154"/>
      <c r="BO416" s="154"/>
      <c r="BP416" s="154"/>
      <c r="BQ416" s="155"/>
      <c r="BR416" s="156"/>
      <c r="BS416" s="156"/>
      <c r="BT416" s="157"/>
      <c r="BU416" s="255"/>
      <c r="BV416" s="252"/>
      <c r="BW416" s="247"/>
      <c r="BX416" s="247"/>
      <c r="BY416" s="247"/>
      <c r="BZ416" s="247"/>
      <c r="CA416" s="247"/>
      <c r="CB416" s="252"/>
      <c r="CC416" s="154"/>
      <c r="CD416" s="154"/>
      <c r="CE416" s="154"/>
      <c r="CF416" s="154"/>
      <c r="CG416" s="154"/>
      <c r="CH416" s="296"/>
    </row>
    <row r="417" spans="1:86" s="108" customFormat="1" ht="26.5" customHeight="1" x14ac:dyDescent="0.25">
      <c r="A417" s="77"/>
      <c r="B417" s="105"/>
      <c r="C417" s="105"/>
      <c r="D417" s="106"/>
      <c r="E417" s="106"/>
      <c r="F417" s="107"/>
      <c r="G417" s="114"/>
      <c r="H417" s="114"/>
      <c r="I417" s="114"/>
      <c r="J417" s="114"/>
      <c r="K417" s="114"/>
      <c r="P417" s="225"/>
      <c r="Q417" s="319"/>
      <c r="R417" s="259"/>
      <c r="S417" s="266"/>
      <c r="T417" s="217"/>
      <c r="U417" s="149"/>
      <c r="V417" s="149"/>
      <c r="W417" s="150"/>
      <c r="X417" s="151"/>
      <c r="Y417" s="229"/>
      <c r="Z417" s="152"/>
      <c r="AA417" s="152"/>
      <c r="AB417" s="152"/>
      <c r="AC417" s="152"/>
      <c r="AD417" s="152"/>
      <c r="AE417" s="152"/>
      <c r="AF417" s="152"/>
      <c r="AG417" s="152"/>
      <c r="AH417" s="152"/>
      <c r="AI417" s="152"/>
      <c r="AJ417" s="152"/>
      <c r="AK417" s="152"/>
      <c r="AL417" s="263"/>
      <c r="AM417" s="263"/>
      <c r="AN417" s="263"/>
      <c r="AO417" s="251"/>
      <c r="AP417" s="153"/>
      <c r="AQ417" s="153"/>
      <c r="AR417" s="153"/>
      <c r="AS417" s="153"/>
      <c r="AT417" s="251"/>
      <c r="AU417" s="251"/>
      <c r="AV417" s="251"/>
      <c r="AW417" s="234"/>
      <c r="AX417" s="231"/>
      <c r="AY417" s="231"/>
      <c r="AZ417" s="241"/>
      <c r="BA417" s="231"/>
      <c r="BB417" s="231"/>
      <c r="BC417" s="231"/>
      <c r="BD417" s="242"/>
      <c r="BE417" s="231"/>
      <c r="BF417" s="231"/>
      <c r="BG417" s="241"/>
      <c r="BH417" s="154"/>
      <c r="BI417" s="154"/>
      <c r="BJ417" s="154"/>
      <c r="BK417" s="154"/>
      <c r="BL417" s="154"/>
      <c r="BM417" s="154"/>
      <c r="BN417" s="154"/>
      <c r="BO417" s="154"/>
      <c r="BP417" s="154"/>
      <c r="BQ417" s="155"/>
      <c r="BR417" s="156"/>
      <c r="BS417" s="156"/>
      <c r="BT417" s="157"/>
      <c r="BU417" s="255"/>
      <c r="BV417" s="252"/>
      <c r="BW417" s="247"/>
      <c r="BX417" s="247"/>
      <c r="BY417" s="247"/>
      <c r="BZ417" s="247"/>
      <c r="CA417" s="247"/>
      <c r="CB417" s="252"/>
      <c r="CC417" s="154"/>
      <c r="CD417" s="154"/>
      <c r="CE417" s="154"/>
      <c r="CF417" s="154"/>
      <c r="CG417" s="154"/>
      <c r="CH417" s="296"/>
    </row>
    <row r="418" spans="1:86" s="108" customFormat="1" ht="26.5" customHeight="1" x14ac:dyDescent="0.25">
      <c r="A418" s="77"/>
      <c r="B418" s="105"/>
      <c r="C418" s="105"/>
      <c r="D418" s="106"/>
      <c r="E418" s="106"/>
      <c r="F418" s="107"/>
      <c r="G418" s="114"/>
      <c r="H418" s="114"/>
      <c r="I418" s="114"/>
      <c r="J418" s="114"/>
      <c r="K418" s="114"/>
      <c r="P418" s="225"/>
      <c r="Q418" s="319"/>
      <c r="R418" s="259"/>
      <c r="S418" s="266"/>
      <c r="T418" s="217"/>
      <c r="U418" s="149"/>
      <c r="V418" s="149"/>
      <c r="W418" s="150"/>
      <c r="X418" s="151"/>
      <c r="Y418" s="229"/>
      <c r="Z418" s="152"/>
      <c r="AA418" s="152"/>
      <c r="AB418" s="152"/>
      <c r="AC418" s="152"/>
      <c r="AD418" s="152"/>
      <c r="AE418" s="152"/>
      <c r="AF418" s="152"/>
      <c r="AG418" s="152"/>
      <c r="AH418" s="152"/>
      <c r="AI418" s="152"/>
      <c r="AJ418" s="152"/>
      <c r="AK418" s="152"/>
      <c r="AL418" s="263"/>
      <c r="AM418" s="263"/>
      <c r="AN418" s="263"/>
      <c r="AO418" s="251"/>
      <c r="AP418" s="153"/>
      <c r="AQ418" s="153"/>
      <c r="AR418" s="153"/>
      <c r="AS418" s="153"/>
      <c r="AT418" s="251"/>
      <c r="AU418" s="251"/>
      <c r="AV418" s="251"/>
      <c r="AW418" s="234"/>
      <c r="AX418" s="231"/>
      <c r="AY418" s="231"/>
      <c r="AZ418" s="241"/>
      <c r="BA418" s="231"/>
      <c r="BB418" s="231"/>
      <c r="BC418" s="231"/>
      <c r="BD418" s="242"/>
      <c r="BE418" s="231"/>
      <c r="BF418" s="231"/>
      <c r="BG418" s="241"/>
      <c r="BH418" s="154"/>
      <c r="BI418" s="154"/>
      <c r="BJ418" s="154"/>
      <c r="BK418" s="154"/>
      <c r="BL418" s="154"/>
      <c r="BM418" s="154"/>
      <c r="BN418" s="154"/>
      <c r="BO418" s="154"/>
      <c r="BP418" s="154"/>
      <c r="BQ418" s="155"/>
      <c r="BR418" s="156"/>
      <c r="BS418" s="156"/>
      <c r="BT418" s="157"/>
      <c r="BU418" s="255"/>
      <c r="BV418" s="252"/>
      <c r="BW418" s="247"/>
      <c r="BX418" s="247"/>
      <c r="BY418" s="247"/>
      <c r="BZ418" s="247"/>
      <c r="CA418" s="247"/>
      <c r="CB418" s="252"/>
      <c r="CC418" s="154"/>
      <c r="CD418" s="154"/>
      <c r="CE418" s="154"/>
      <c r="CF418" s="154"/>
      <c r="CG418" s="154"/>
      <c r="CH418" s="296"/>
    </row>
    <row r="419" spans="1:86" s="108" customFormat="1" ht="26.5" customHeight="1" x14ac:dyDescent="0.25">
      <c r="A419" s="77"/>
      <c r="B419" s="105"/>
      <c r="C419" s="105"/>
      <c r="D419" s="106"/>
      <c r="E419" s="106"/>
      <c r="F419" s="107"/>
      <c r="G419" s="114"/>
      <c r="H419" s="114"/>
      <c r="I419" s="114"/>
      <c r="J419" s="114"/>
      <c r="K419" s="114"/>
      <c r="P419" s="225"/>
      <c r="Q419" s="319"/>
      <c r="R419" s="259"/>
      <c r="S419" s="266"/>
      <c r="T419" s="217"/>
      <c r="U419" s="149"/>
      <c r="V419" s="149"/>
      <c r="W419" s="150"/>
      <c r="X419" s="151"/>
      <c r="Y419" s="229"/>
      <c r="Z419" s="152"/>
      <c r="AA419" s="152"/>
      <c r="AB419" s="152"/>
      <c r="AC419" s="152"/>
      <c r="AD419" s="152"/>
      <c r="AE419" s="152"/>
      <c r="AF419" s="152"/>
      <c r="AG419" s="152"/>
      <c r="AH419" s="152"/>
      <c r="AI419" s="152"/>
      <c r="AJ419" s="152"/>
      <c r="AK419" s="152"/>
      <c r="AL419" s="263"/>
      <c r="AM419" s="263"/>
      <c r="AN419" s="263"/>
      <c r="AO419" s="251"/>
      <c r="AP419" s="153"/>
      <c r="AQ419" s="153"/>
      <c r="AR419" s="153"/>
      <c r="AS419" s="153"/>
      <c r="AT419" s="251"/>
      <c r="AU419" s="251"/>
      <c r="AV419" s="251"/>
      <c r="AW419" s="234"/>
      <c r="AX419" s="231"/>
      <c r="AY419" s="231"/>
      <c r="AZ419" s="241"/>
      <c r="BA419" s="231"/>
      <c r="BB419" s="231"/>
      <c r="BC419" s="231"/>
      <c r="BD419" s="242"/>
      <c r="BE419" s="231"/>
      <c r="BF419" s="231"/>
      <c r="BG419" s="241"/>
      <c r="BH419" s="154"/>
      <c r="BI419" s="154"/>
      <c r="BJ419" s="154"/>
      <c r="BK419" s="154"/>
      <c r="BL419" s="154"/>
      <c r="BM419" s="154"/>
      <c r="BN419" s="154"/>
      <c r="BO419" s="154"/>
      <c r="BP419" s="154"/>
      <c r="BQ419" s="155"/>
      <c r="BR419" s="156"/>
      <c r="BS419" s="156"/>
      <c r="BT419" s="157"/>
      <c r="BU419" s="255"/>
      <c r="BV419" s="252"/>
      <c r="BW419" s="247"/>
      <c r="BX419" s="247"/>
      <c r="BY419" s="247"/>
      <c r="BZ419" s="247"/>
      <c r="CA419" s="247"/>
      <c r="CB419" s="252"/>
      <c r="CC419" s="154"/>
      <c r="CD419" s="154"/>
      <c r="CE419" s="154"/>
      <c r="CF419" s="154"/>
      <c r="CG419" s="154"/>
      <c r="CH419" s="296"/>
    </row>
    <row r="420" spans="1:86" s="108" customFormat="1" ht="26.5" customHeight="1" x14ac:dyDescent="0.25">
      <c r="A420" s="77"/>
      <c r="B420" s="105"/>
      <c r="C420" s="105"/>
      <c r="D420" s="106"/>
      <c r="E420" s="106"/>
      <c r="F420" s="107"/>
      <c r="G420" s="114"/>
      <c r="H420" s="114"/>
      <c r="I420" s="114"/>
      <c r="J420" s="114"/>
      <c r="K420" s="114"/>
      <c r="P420" s="225"/>
      <c r="Q420" s="319"/>
      <c r="R420" s="259"/>
      <c r="S420" s="266"/>
      <c r="T420" s="217"/>
      <c r="U420" s="149"/>
      <c r="V420" s="149"/>
      <c r="W420" s="150"/>
      <c r="X420" s="151"/>
      <c r="Y420" s="229"/>
      <c r="Z420" s="152"/>
      <c r="AA420" s="152"/>
      <c r="AB420" s="152"/>
      <c r="AC420" s="152"/>
      <c r="AD420" s="152"/>
      <c r="AE420" s="152"/>
      <c r="AF420" s="152"/>
      <c r="AG420" s="152"/>
      <c r="AH420" s="152"/>
      <c r="AI420" s="152"/>
      <c r="AJ420" s="152"/>
      <c r="AK420" s="152"/>
      <c r="AL420" s="263"/>
      <c r="AM420" s="263"/>
      <c r="AN420" s="263"/>
      <c r="AO420" s="251"/>
      <c r="AP420" s="153"/>
      <c r="AQ420" s="153"/>
      <c r="AR420" s="153"/>
      <c r="AS420" s="153"/>
      <c r="AT420" s="251"/>
      <c r="AU420" s="251"/>
      <c r="AV420" s="251"/>
      <c r="AW420" s="234"/>
      <c r="AX420" s="231"/>
      <c r="AY420" s="231"/>
      <c r="AZ420" s="241"/>
      <c r="BA420" s="231"/>
      <c r="BB420" s="231"/>
      <c r="BC420" s="231"/>
      <c r="BD420" s="242"/>
      <c r="BE420" s="231"/>
      <c r="BF420" s="231"/>
      <c r="BG420" s="241"/>
      <c r="BH420" s="154"/>
      <c r="BI420" s="154"/>
      <c r="BJ420" s="154"/>
      <c r="BK420" s="154"/>
      <c r="BL420" s="154"/>
      <c r="BM420" s="154"/>
      <c r="BN420" s="154"/>
      <c r="BO420" s="154"/>
      <c r="BP420" s="154"/>
      <c r="BQ420" s="155"/>
      <c r="BR420" s="156"/>
      <c r="BS420" s="156"/>
      <c r="BT420" s="157"/>
      <c r="BU420" s="255"/>
      <c r="BV420" s="252"/>
      <c r="BW420" s="247"/>
      <c r="BX420" s="247"/>
      <c r="BY420" s="247"/>
      <c r="BZ420" s="247"/>
      <c r="CA420" s="247"/>
      <c r="CB420" s="252"/>
      <c r="CC420" s="154"/>
      <c r="CD420" s="154"/>
      <c r="CE420" s="154"/>
      <c r="CF420" s="154"/>
      <c r="CG420" s="154"/>
      <c r="CH420" s="296"/>
    </row>
    <row r="421" spans="1:86" s="108" customFormat="1" ht="26.5" customHeight="1" x14ac:dyDescent="0.25">
      <c r="A421" s="77"/>
      <c r="B421" s="105"/>
      <c r="C421" s="105"/>
      <c r="D421" s="106"/>
      <c r="E421" s="106"/>
      <c r="F421" s="107"/>
      <c r="G421" s="114"/>
      <c r="H421" s="114"/>
      <c r="I421" s="114"/>
      <c r="J421" s="114"/>
      <c r="K421" s="114"/>
      <c r="P421" s="225"/>
      <c r="Q421" s="319"/>
      <c r="R421" s="259"/>
      <c r="S421" s="266"/>
      <c r="T421" s="217"/>
      <c r="U421" s="149"/>
      <c r="V421" s="149"/>
      <c r="W421" s="150"/>
      <c r="X421" s="151"/>
      <c r="Y421" s="229"/>
      <c r="Z421" s="152"/>
      <c r="AA421" s="152"/>
      <c r="AB421" s="152"/>
      <c r="AC421" s="152"/>
      <c r="AD421" s="152"/>
      <c r="AE421" s="152"/>
      <c r="AF421" s="152"/>
      <c r="AG421" s="152"/>
      <c r="AH421" s="152"/>
      <c r="AI421" s="152"/>
      <c r="AJ421" s="152"/>
      <c r="AK421" s="152"/>
      <c r="AL421" s="263"/>
      <c r="AM421" s="263"/>
      <c r="AN421" s="263"/>
      <c r="AO421" s="251"/>
      <c r="AP421" s="153"/>
      <c r="AQ421" s="153"/>
      <c r="AR421" s="153"/>
      <c r="AS421" s="153"/>
      <c r="AT421" s="251"/>
      <c r="AU421" s="251"/>
      <c r="AV421" s="251"/>
      <c r="AW421" s="234"/>
      <c r="AX421" s="231"/>
      <c r="AY421" s="231"/>
      <c r="AZ421" s="241"/>
      <c r="BA421" s="231"/>
      <c r="BB421" s="231"/>
      <c r="BC421" s="231"/>
      <c r="BD421" s="242"/>
      <c r="BE421" s="231"/>
      <c r="BF421" s="231"/>
      <c r="BG421" s="241"/>
      <c r="BH421" s="154"/>
      <c r="BI421" s="154"/>
      <c r="BJ421" s="154"/>
      <c r="BK421" s="154"/>
      <c r="BL421" s="154"/>
      <c r="BM421" s="154"/>
      <c r="BN421" s="154"/>
      <c r="BO421" s="154"/>
      <c r="BP421" s="154"/>
      <c r="BQ421" s="155"/>
      <c r="BR421" s="156"/>
      <c r="BS421" s="156"/>
      <c r="BT421" s="157"/>
      <c r="BU421" s="255"/>
      <c r="BV421" s="252"/>
      <c r="BW421" s="247"/>
      <c r="BX421" s="247"/>
      <c r="BY421" s="247"/>
      <c r="BZ421" s="247"/>
      <c r="CA421" s="247"/>
      <c r="CB421" s="252"/>
      <c r="CC421" s="154"/>
      <c r="CD421" s="154"/>
      <c r="CE421" s="154"/>
      <c r="CF421" s="154"/>
      <c r="CG421" s="154"/>
      <c r="CH421" s="296"/>
    </row>
    <row r="422" spans="1:86" s="108" customFormat="1" ht="26.5" customHeight="1" x14ac:dyDescent="0.25">
      <c r="A422" s="77"/>
      <c r="B422" s="105"/>
      <c r="C422" s="105"/>
      <c r="D422" s="106"/>
      <c r="E422" s="106"/>
      <c r="F422" s="107"/>
      <c r="G422" s="114"/>
      <c r="H422" s="114"/>
      <c r="I422" s="114"/>
      <c r="J422" s="114"/>
      <c r="K422" s="114"/>
      <c r="P422" s="225"/>
      <c r="Q422" s="319"/>
      <c r="R422" s="259"/>
      <c r="S422" s="266"/>
      <c r="T422" s="217"/>
      <c r="U422" s="149"/>
      <c r="V422" s="149"/>
      <c r="W422" s="150"/>
      <c r="X422" s="151"/>
      <c r="Y422" s="229"/>
      <c r="Z422" s="152"/>
      <c r="AA422" s="152"/>
      <c r="AB422" s="152"/>
      <c r="AC422" s="152"/>
      <c r="AD422" s="152"/>
      <c r="AE422" s="152"/>
      <c r="AF422" s="152"/>
      <c r="AG422" s="152"/>
      <c r="AH422" s="152"/>
      <c r="AI422" s="152"/>
      <c r="AJ422" s="152"/>
      <c r="AK422" s="152"/>
      <c r="AL422" s="263"/>
      <c r="AM422" s="263"/>
      <c r="AN422" s="263"/>
      <c r="AO422" s="251"/>
      <c r="AP422" s="153"/>
      <c r="AQ422" s="153"/>
      <c r="AR422" s="153"/>
      <c r="AS422" s="153"/>
      <c r="AT422" s="251"/>
      <c r="AU422" s="251"/>
      <c r="AV422" s="251"/>
      <c r="AW422" s="234"/>
      <c r="AX422" s="231"/>
      <c r="AY422" s="231"/>
      <c r="AZ422" s="241"/>
      <c r="BA422" s="231"/>
      <c r="BB422" s="231"/>
      <c r="BC422" s="231"/>
      <c r="BD422" s="242"/>
      <c r="BE422" s="231"/>
      <c r="BF422" s="231"/>
      <c r="BG422" s="241"/>
      <c r="BH422" s="154"/>
      <c r="BI422" s="154"/>
      <c r="BJ422" s="154"/>
      <c r="BK422" s="154"/>
      <c r="BL422" s="154"/>
      <c r="BM422" s="154"/>
      <c r="BN422" s="154"/>
      <c r="BO422" s="154"/>
      <c r="BP422" s="154"/>
      <c r="BQ422" s="155"/>
      <c r="BR422" s="156"/>
      <c r="BS422" s="156"/>
      <c r="BT422" s="157"/>
      <c r="BU422" s="255"/>
      <c r="BV422" s="252"/>
      <c r="BW422" s="247"/>
      <c r="BX422" s="247"/>
      <c r="BY422" s="247"/>
      <c r="BZ422" s="247"/>
      <c r="CA422" s="247"/>
      <c r="CB422" s="252"/>
      <c r="CC422" s="154"/>
      <c r="CD422" s="154"/>
      <c r="CE422" s="154"/>
      <c r="CF422" s="154"/>
      <c r="CG422" s="154"/>
      <c r="CH422" s="296"/>
    </row>
    <row r="423" spans="1:86" s="108" customFormat="1" ht="26.5" customHeight="1" x14ac:dyDescent="0.25">
      <c r="A423" s="77"/>
      <c r="B423" s="105"/>
      <c r="C423" s="105"/>
      <c r="D423" s="106"/>
      <c r="E423" s="106"/>
      <c r="F423" s="107"/>
      <c r="G423" s="114"/>
      <c r="H423" s="114"/>
      <c r="I423" s="114"/>
      <c r="J423" s="114"/>
      <c r="K423" s="114"/>
      <c r="P423" s="225"/>
      <c r="Q423" s="319"/>
      <c r="R423" s="259"/>
      <c r="S423" s="266"/>
      <c r="T423" s="217"/>
      <c r="U423" s="149"/>
      <c r="V423" s="149"/>
      <c r="W423" s="150"/>
      <c r="X423" s="151"/>
      <c r="Y423" s="229"/>
      <c r="Z423" s="152"/>
      <c r="AA423" s="152"/>
      <c r="AB423" s="152"/>
      <c r="AC423" s="152"/>
      <c r="AD423" s="152"/>
      <c r="AE423" s="152"/>
      <c r="AF423" s="152"/>
      <c r="AG423" s="152"/>
      <c r="AH423" s="152"/>
      <c r="AI423" s="152"/>
      <c r="AJ423" s="152"/>
      <c r="AK423" s="152"/>
      <c r="AL423" s="263"/>
      <c r="AM423" s="263"/>
      <c r="AN423" s="263"/>
      <c r="AO423" s="251"/>
      <c r="AP423" s="153"/>
      <c r="AQ423" s="153"/>
      <c r="AR423" s="153"/>
      <c r="AS423" s="153"/>
      <c r="AT423" s="251"/>
      <c r="AU423" s="251"/>
      <c r="AV423" s="251"/>
      <c r="AW423" s="234"/>
      <c r="AX423" s="231"/>
      <c r="AY423" s="231"/>
      <c r="AZ423" s="241"/>
      <c r="BA423" s="231"/>
      <c r="BB423" s="231"/>
      <c r="BC423" s="231"/>
      <c r="BD423" s="242"/>
      <c r="BE423" s="231"/>
      <c r="BF423" s="231"/>
      <c r="BG423" s="241"/>
      <c r="BH423" s="154"/>
      <c r="BI423" s="154"/>
      <c r="BJ423" s="154"/>
      <c r="BK423" s="154"/>
      <c r="BL423" s="154"/>
      <c r="BM423" s="154"/>
      <c r="BN423" s="154"/>
      <c r="BO423" s="154"/>
      <c r="BP423" s="154"/>
      <c r="BQ423" s="155"/>
      <c r="BR423" s="156"/>
      <c r="BS423" s="156"/>
      <c r="BT423" s="157"/>
      <c r="BU423" s="255"/>
      <c r="BV423" s="252"/>
      <c r="BW423" s="247"/>
      <c r="BX423" s="247"/>
      <c r="BY423" s="247"/>
      <c r="BZ423" s="247"/>
      <c r="CA423" s="247"/>
      <c r="CB423" s="252"/>
      <c r="CC423" s="154"/>
      <c r="CD423" s="154"/>
      <c r="CE423" s="154"/>
      <c r="CF423" s="154"/>
      <c r="CG423" s="154"/>
      <c r="CH423" s="296"/>
    </row>
    <row r="424" spans="1:86" s="108" customFormat="1" ht="26.5" customHeight="1" x14ac:dyDescent="0.25">
      <c r="A424" s="77"/>
      <c r="B424" s="105"/>
      <c r="C424" s="105"/>
      <c r="D424" s="106"/>
      <c r="E424" s="106"/>
      <c r="F424" s="107"/>
      <c r="G424" s="114"/>
      <c r="H424" s="114"/>
      <c r="I424" s="114"/>
      <c r="J424" s="114"/>
      <c r="K424" s="114"/>
      <c r="P424" s="225"/>
      <c r="Q424" s="319"/>
      <c r="R424" s="259"/>
      <c r="S424" s="266"/>
      <c r="T424" s="217"/>
      <c r="U424" s="149"/>
      <c r="V424" s="149"/>
      <c r="W424" s="150"/>
      <c r="X424" s="151"/>
      <c r="Y424" s="229"/>
      <c r="Z424" s="152"/>
      <c r="AA424" s="152"/>
      <c r="AB424" s="152"/>
      <c r="AC424" s="152"/>
      <c r="AD424" s="152"/>
      <c r="AE424" s="152"/>
      <c r="AF424" s="152"/>
      <c r="AG424" s="152"/>
      <c r="AH424" s="152"/>
      <c r="AI424" s="152"/>
      <c r="AJ424" s="152"/>
      <c r="AK424" s="152"/>
      <c r="AL424" s="263"/>
      <c r="AM424" s="263"/>
      <c r="AN424" s="263"/>
      <c r="AO424" s="251"/>
      <c r="AP424" s="153"/>
      <c r="AQ424" s="153"/>
      <c r="AR424" s="153"/>
      <c r="AS424" s="153"/>
      <c r="AT424" s="251"/>
      <c r="AU424" s="251"/>
      <c r="AV424" s="251"/>
      <c r="AW424" s="234"/>
      <c r="AX424" s="231"/>
      <c r="AY424" s="231"/>
      <c r="AZ424" s="241"/>
      <c r="BA424" s="231"/>
      <c r="BB424" s="231"/>
      <c r="BC424" s="231"/>
      <c r="BD424" s="242"/>
      <c r="BE424" s="231"/>
      <c r="BF424" s="231"/>
      <c r="BG424" s="241"/>
      <c r="BH424" s="154"/>
      <c r="BI424" s="154"/>
      <c r="BJ424" s="154"/>
      <c r="BK424" s="154"/>
      <c r="BL424" s="154"/>
      <c r="BM424" s="154"/>
      <c r="BN424" s="154"/>
      <c r="BO424" s="154"/>
      <c r="BP424" s="154"/>
      <c r="BQ424" s="155"/>
      <c r="BR424" s="156"/>
      <c r="BS424" s="156"/>
      <c r="BT424" s="157"/>
      <c r="BU424" s="255"/>
      <c r="BV424" s="252"/>
      <c r="BW424" s="247"/>
      <c r="BX424" s="247"/>
      <c r="BY424" s="247"/>
      <c r="BZ424" s="247"/>
      <c r="CA424" s="247"/>
      <c r="CB424" s="252"/>
      <c r="CC424" s="154"/>
      <c r="CD424" s="154"/>
      <c r="CE424" s="154"/>
      <c r="CF424" s="154"/>
      <c r="CG424" s="154"/>
      <c r="CH424" s="296"/>
    </row>
    <row r="425" spans="1:86" s="108" customFormat="1" ht="26.5" customHeight="1" x14ac:dyDescent="0.25">
      <c r="A425" s="77"/>
      <c r="B425" s="105"/>
      <c r="C425" s="105"/>
      <c r="D425" s="106"/>
      <c r="E425" s="106"/>
      <c r="F425" s="107"/>
      <c r="G425" s="114"/>
      <c r="H425" s="114"/>
      <c r="I425" s="114"/>
      <c r="J425" s="114"/>
      <c r="K425" s="114"/>
      <c r="P425" s="225"/>
      <c r="Q425" s="319"/>
      <c r="R425" s="259"/>
      <c r="S425" s="266"/>
      <c r="T425" s="217"/>
      <c r="U425" s="149"/>
      <c r="V425" s="149"/>
      <c r="W425" s="150"/>
      <c r="X425" s="151"/>
      <c r="Y425" s="229"/>
      <c r="Z425" s="152"/>
      <c r="AA425" s="152"/>
      <c r="AB425" s="152"/>
      <c r="AC425" s="152"/>
      <c r="AD425" s="152"/>
      <c r="AE425" s="152"/>
      <c r="AF425" s="152"/>
      <c r="AG425" s="152"/>
      <c r="AH425" s="152"/>
      <c r="AI425" s="152"/>
      <c r="AJ425" s="152"/>
      <c r="AK425" s="152"/>
      <c r="AL425" s="263"/>
      <c r="AM425" s="263"/>
      <c r="AN425" s="263"/>
      <c r="AO425" s="251"/>
      <c r="AP425" s="153"/>
      <c r="AQ425" s="153"/>
      <c r="AR425" s="153"/>
      <c r="AS425" s="153"/>
      <c r="AT425" s="251"/>
      <c r="AU425" s="251"/>
      <c r="AV425" s="251"/>
      <c r="AW425" s="234"/>
      <c r="AX425" s="231"/>
      <c r="AY425" s="231"/>
      <c r="AZ425" s="241"/>
      <c r="BA425" s="231"/>
      <c r="BB425" s="231"/>
      <c r="BC425" s="231"/>
      <c r="BD425" s="242"/>
      <c r="BE425" s="231"/>
      <c r="BF425" s="231"/>
      <c r="BG425" s="241"/>
      <c r="BH425" s="154"/>
      <c r="BI425" s="154"/>
      <c r="BJ425" s="154"/>
      <c r="BK425" s="154"/>
      <c r="BL425" s="154"/>
      <c r="BM425" s="154"/>
      <c r="BN425" s="154"/>
      <c r="BO425" s="154"/>
      <c r="BP425" s="154"/>
      <c r="BQ425" s="155"/>
      <c r="BR425" s="156"/>
      <c r="BS425" s="156"/>
      <c r="BT425" s="157"/>
      <c r="BU425" s="255"/>
      <c r="BV425" s="252"/>
      <c r="BW425" s="247"/>
      <c r="BX425" s="247"/>
      <c r="BY425" s="247"/>
      <c r="BZ425" s="247"/>
      <c r="CA425" s="247"/>
      <c r="CB425" s="252"/>
      <c r="CC425" s="154"/>
      <c r="CD425" s="154"/>
      <c r="CE425" s="154"/>
      <c r="CF425" s="154"/>
      <c r="CG425" s="154"/>
      <c r="CH425" s="296"/>
    </row>
    <row r="426" spans="1:86" s="108" customFormat="1" ht="26.5" customHeight="1" x14ac:dyDescent="0.25">
      <c r="A426" s="77"/>
      <c r="B426" s="105"/>
      <c r="C426" s="105"/>
      <c r="D426" s="106"/>
      <c r="E426" s="106"/>
      <c r="F426" s="107"/>
      <c r="G426" s="114"/>
      <c r="H426" s="114"/>
      <c r="I426" s="114"/>
      <c r="J426" s="114"/>
      <c r="K426" s="114"/>
      <c r="P426" s="225"/>
      <c r="Q426" s="319"/>
      <c r="R426" s="259"/>
      <c r="S426" s="266"/>
      <c r="T426" s="217"/>
      <c r="U426" s="149"/>
      <c r="V426" s="149"/>
      <c r="W426" s="150"/>
      <c r="X426" s="151"/>
      <c r="Y426" s="229"/>
      <c r="Z426" s="152"/>
      <c r="AA426" s="152"/>
      <c r="AB426" s="152"/>
      <c r="AC426" s="152"/>
      <c r="AD426" s="152"/>
      <c r="AE426" s="152"/>
      <c r="AF426" s="152"/>
      <c r="AG426" s="152"/>
      <c r="AH426" s="152"/>
      <c r="AI426" s="152"/>
      <c r="AJ426" s="152"/>
      <c r="AK426" s="152"/>
      <c r="AL426" s="263"/>
      <c r="AM426" s="263"/>
      <c r="AN426" s="263"/>
      <c r="AO426" s="251"/>
      <c r="AP426" s="153"/>
      <c r="AQ426" s="153"/>
      <c r="AR426" s="153"/>
      <c r="AS426" s="153"/>
      <c r="AT426" s="251"/>
      <c r="AU426" s="251"/>
      <c r="AV426" s="251"/>
      <c r="AW426" s="234"/>
      <c r="AX426" s="231"/>
      <c r="AY426" s="231"/>
      <c r="AZ426" s="241"/>
      <c r="BA426" s="231"/>
      <c r="BB426" s="231"/>
      <c r="BC426" s="231"/>
      <c r="BD426" s="242"/>
      <c r="BE426" s="231"/>
      <c r="BF426" s="231"/>
      <c r="BG426" s="241"/>
      <c r="BH426" s="154"/>
      <c r="BI426" s="154"/>
      <c r="BJ426" s="154"/>
      <c r="BK426" s="154"/>
      <c r="BL426" s="154"/>
      <c r="BM426" s="154"/>
      <c r="BN426" s="154"/>
      <c r="BO426" s="154"/>
      <c r="BP426" s="154"/>
      <c r="BQ426" s="155"/>
      <c r="BR426" s="156"/>
      <c r="BS426" s="156"/>
      <c r="BT426" s="157"/>
      <c r="BU426" s="255"/>
      <c r="BV426" s="252"/>
      <c r="BW426" s="247"/>
      <c r="BX426" s="247"/>
      <c r="BY426" s="247"/>
      <c r="BZ426" s="247"/>
      <c r="CA426" s="247"/>
      <c r="CB426" s="252"/>
      <c r="CC426" s="154"/>
      <c r="CD426" s="154"/>
      <c r="CE426" s="154"/>
      <c r="CF426" s="154"/>
      <c r="CG426" s="154"/>
      <c r="CH426" s="296"/>
    </row>
    <row r="427" spans="1:86" s="108" customFormat="1" ht="26.5" customHeight="1" x14ac:dyDescent="0.25">
      <c r="A427" s="77"/>
      <c r="B427" s="105"/>
      <c r="C427" s="105"/>
      <c r="D427" s="106"/>
      <c r="E427" s="106"/>
      <c r="F427" s="107"/>
      <c r="G427" s="114"/>
      <c r="H427" s="114"/>
      <c r="I427" s="114"/>
      <c r="J427" s="114"/>
      <c r="K427" s="114"/>
      <c r="P427" s="225"/>
      <c r="Q427" s="319"/>
      <c r="R427" s="259"/>
      <c r="S427" s="266"/>
      <c r="T427" s="217"/>
      <c r="U427" s="149"/>
      <c r="V427" s="149"/>
      <c r="W427" s="150"/>
      <c r="X427" s="151"/>
      <c r="Y427" s="229"/>
      <c r="Z427" s="152"/>
      <c r="AA427" s="152"/>
      <c r="AB427" s="152"/>
      <c r="AC427" s="152"/>
      <c r="AD427" s="152"/>
      <c r="AE427" s="152"/>
      <c r="AF427" s="152"/>
      <c r="AG427" s="152"/>
      <c r="AH427" s="152"/>
      <c r="AI427" s="152"/>
      <c r="AJ427" s="152"/>
      <c r="AK427" s="152"/>
      <c r="AL427" s="263"/>
      <c r="AM427" s="263"/>
      <c r="AN427" s="263"/>
      <c r="AO427" s="251"/>
      <c r="AP427" s="153"/>
      <c r="AQ427" s="153"/>
      <c r="AR427" s="153"/>
      <c r="AS427" s="153"/>
      <c r="AT427" s="251"/>
      <c r="AU427" s="251"/>
      <c r="AV427" s="251"/>
      <c r="AW427" s="234"/>
      <c r="AX427" s="231"/>
      <c r="AY427" s="231"/>
      <c r="AZ427" s="241"/>
      <c r="BA427" s="231"/>
      <c r="BB427" s="231"/>
      <c r="BC427" s="231"/>
      <c r="BD427" s="242"/>
      <c r="BE427" s="231"/>
      <c r="BF427" s="231"/>
      <c r="BG427" s="241"/>
      <c r="BH427" s="154"/>
      <c r="BI427" s="154"/>
      <c r="BJ427" s="154"/>
      <c r="BK427" s="154"/>
      <c r="BL427" s="154"/>
      <c r="BM427" s="154"/>
      <c r="BN427" s="154"/>
      <c r="BO427" s="154"/>
      <c r="BP427" s="154"/>
      <c r="BQ427" s="155"/>
      <c r="BR427" s="156"/>
      <c r="BS427" s="156"/>
      <c r="BT427" s="157"/>
      <c r="BU427" s="255"/>
      <c r="BV427" s="252"/>
      <c r="BW427" s="247"/>
      <c r="BX427" s="247"/>
      <c r="BY427" s="247"/>
      <c r="BZ427" s="247"/>
      <c r="CA427" s="247"/>
      <c r="CB427" s="252"/>
      <c r="CC427" s="154"/>
      <c r="CD427" s="154"/>
      <c r="CE427" s="154"/>
      <c r="CF427" s="154"/>
      <c r="CG427" s="154"/>
      <c r="CH427" s="296"/>
    </row>
    <row r="428" spans="1:86" s="108" customFormat="1" ht="26.5" customHeight="1" x14ac:dyDescent="0.25">
      <c r="A428" s="77"/>
      <c r="B428" s="105"/>
      <c r="C428" s="105"/>
      <c r="D428" s="106"/>
      <c r="E428" s="106"/>
      <c r="F428" s="107"/>
      <c r="G428" s="114"/>
      <c r="H428" s="114"/>
      <c r="I428" s="114"/>
      <c r="J428" s="114"/>
      <c r="K428" s="114"/>
      <c r="P428" s="225"/>
      <c r="Q428" s="319"/>
      <c r="R428" s="259"/>
      <c r="S428" s="266"/>
      <c r="T428" s="217"/>
      <c r="U428" s="149"/>
      <c r="V428" s="149"/>
      <c r="W428" s="150"/>
      <c r="X428" s="151"/>
      <c r="Y428" s="229"/>
      <c r="Z428" s="152"/>
      <c r="AA428" s="152"/>
      <c r="AB428" s="152"/>
      <c r="AC428" s="152"/>
      <c r="AD428" s="152"/>
      <c r="AE428" s="152"/>
      <c r="AF428" s="152"/>
      <c r="AG428" s="152"/>
      <c r="AH428" s="152"/>
      <c r="AI428" s="152"/>
      <c r="AJ428" s="152"/>
      <c r="AK428" s="152"/>
      <c r="AL428" s="263"/>
      <c r="AM428" s="263"/>
      <c r="AN428" s="263"/>
      <c r="AO428" s="251"/>
      <c r="AP428" s="153"/>
      <c r="AQ428" s="153"/>
      <c r="AR428" s="153"/>
      <c r="AS428" s="153"/>
      <c r="AT428" s="251"/>
      <c r="AU428" s="251"/>
      <c r="AV428" s="251"/>
      <c r="AW428" s="234"/>
      <c r="AX428" s="231"/>
      <c r="AY428" s="231"/>
      <c r="AZ428" s="241"/>
      <c r="BA428" s="231"/>
      <c r="BB428" s="231"/>
      <c r="BC428" s="231"/>
      <c r="BD428" s="242"/>
      <c r="BE428" s="231"/>
      <c r="BF428" s="231"/>
      <c r="BG428" s="241"/>
      <c r="BH428" s="154"/>
      <c r="BI428" s="154"/>
      <c r="BJ428" s="154"/>
      <c r="BK428" s="154"/>
      <c r="BL428" s="154"/>
      <c r="BM428" s="154"/>
      <c r="BN428" s="154"/>
      <c r="BO428" s="154"/>
      <c r="BP428" s="154"/>
      <c r="BQ428" s="155"/>
      <c r="BR428" s="156"/>
      <c r="BS428" s="156"/>
      <c r="BT428" s="157"/>
      <c r="BU428" s="255"/>
      <c r="BV428" s="252"/>
      <c r="BW428" s="247"/>
      <c r="BX428" s="247"/>
      <c r="BY428" s="247"/>
      <c r="BZ428" s="247"/>
      <c r="CA428" s="247"/>
      <c r="CB428" s="252"/>
      <c r="CC428" s="154"/>
      <c r="CD428" s="154"/>
      <c r="CE428" s="154"/>
      <c r="CF428" s="154"/>
      <c r="CG428" s="154"/>
      <c r="CH428" s="296"/>
    </row>
    <row r="429" spans="1:86" s="108" customFormat="1" ht="26.5" customHeight="1" x14ac:dyDescent="0.25">
      <c r="A429" s="77"/>
      <c r="B429" s="105"/>
      <c r="C429" s="105"/>
      <c r="D429" s="106"/>
      <c r="E429" s="106"/>
      <c r="F429" s="107"/>
      <c r="G429" s="114"/>
      <c r="H429" s="114"/>
      <c r="I429" s="114"/>
      <c r="J429" s="114"/>
      <c r="K429" s="114"/>
      <c r="P429" s="225"/>
      <c r="Q429" s="319"/>
      <c r="R429" s="259"/>
      <c r="S429" s="266"/>
      <c r="T429" s="217"/>
      <c r="U429" s="149"/>
      <c r="V429" s="149"/>
      <c r="W429" s="150"/>
      <c r="X429" s="151"/>
      <c r="Y429" s="229"/>
      <c r="Z429" s="152"/>
      <c r="AA429" s="152"/>
      <c r="AB429" s="152"/>
      <c r="AC429" s="152"/>
      <c r="AD429" s="152"/>
      <c r="AE429" s="152"/>
      <c r="AF429" s="152"/>
      <c r="AG429" s="152"/>
      <c r="AH429" s="152"/>
      <c r="AI429" s="152"/>
      <c r="AJ429" s="152"/>
      <c r="AK429" s="152"/>
      <c r="AL429" s="263"/>
      <c r="AM429" s="263"/>
      <c r="AN429" s="263"/>
      <c r="AO429" s="251"/>
      <c r="AP429" s="153"/>
      <c r="AQ429" s="153"/>
      <c r="AR429" s="153"/>
      <c r="AS429" s="153"/>
      <c r="AT429" s="251"/>
      <c r="AU429" s="251"/>
      <c r="AV429" s="251"/>
      <c r="AW429" s="234"/>
      <c r="AX429" s="231"/>
      <c r="AY429" s="231"/>
      <c r="AZ429" s="241"/>
      <c r="BA429" s="231"/>
      <c r="BB429" s="231"/>
      <c r="BC429" s="231"/>
      <c r="BD429" s="242"/>
      <c r="BE429" s="231"/>
      <c r="BF429" s="231"/>
      <c r="BG429" s="241"/>
      <c r="BH429" s="154"/>
      <c r="BI429" s="154"/>
      <c r="BJ429" s="154"/>
      <c r="BK429" s="154"/>
      <c r="BL429" s="154"/>
      <c r="BM429" s="154"/>
      <c r="BN429" s="154"/>
      <c r="BO429" s="154"/>
      <c r="BP429" s="154"/>
      <c r="BQ429" s="155"/>
      <c r="BR429" s="156"/>
      <c r="BS429" s="156"/>
      <c r="BT429" s="157"/>
      <c r="BU429" s="255"/>
      <c r="BV429" s="252"/>
      <c r="BW429" s="247"/>
      <c r="BX429" s="247"/>
      <c r="BY429" s="247"/>
      <c r="BZ429" s="247"/>
      <c r="CA429" s="247"/>
      <c r="CB429" s="252"/>
      <c r="CC429" s="154"/>
      <c r="CD429" s="154"/>
      <c r="CE429" s="154"/>
      <c r="CF429" s="154"/>
      <c r="CG429" s="154"/>
      <c r="CH429" s="296"/>
    </row>
    <row r="430" spans="1:86" s="108" customFormat="1" ht="26.5" customHeight="1" x14ac:dyDescent="0.25">
      <c r="A430" s="77"/>
      <c r="B430" s="105"/>
      <c r="C430" s="105"/>
      <c r="D430" s="106"/>
      <c r="E430" s="106"/>
      <c r="F430" s="107"/>
      <c r="G430" s="114"/>
      <c r="H430" s="114"/>
      <c r="I430" s="114"/>
      <c r="J430" s="114"/>
      <c r="K430" s="114"/>
      <c r="P430" s="225"/>
      <c r="Q430" s="319"/>
      <c r="R430" s="259"/>
      <c r="S430" s="266"/>
      <c r="T430" s="217"/>
      <c r="U430" s="149"/>
      <c r="V430" s="149"/>
      <c r="W430" s="150"/>
      <c r="X430" s="151"/>
      <c r="Y430" s="229"/>
      <c r="Z430" s="152"/>
      <c r="AA430" s="152"/>
      <c r="AB430" s="152"/>
      <c r="AC430" s="152"/>
      <c r="AD430" s="152"/>
      <c r="AE430" s="152"/>
      <c r="AF430" s="152"/>
      <c r="AG430" s="152"/>
      <c r="AH430" s="152"/>
      <c r="AI430" s="152"/>
      <c r="AJ430" s="152"/>
      <c r="AK430" s="152"/>
      <c r="AL430" s="263"/>
      <c r="AM430" s="263"/>
      <c r="AN430" s="263"/>
      <c r="AO430" s="251"/>
      <c r="AP430" s="153"/>
      <c r="AQ430" s="153"/>
      <c r="AR430" s="153"/>
      <c r="AS430" s="153"/>
      <c r="AT430" s="251"/>
      <c r="AU430" s="251"/>
      <c r="AV430" s="251"/>
      <c r="AW430" s="234"/>
      <c r="AX430" s="231"/>
      <c r="AY430" s="231"/>
      <c r="AZ430" s="241"/>
      <c r="BA430" s="231"/>
      <c r="BB430" s="231"/>
      <c r="BC430" s="231"/>
      <c r="BD430" s="242"/>
      <c r="BE430" s="231"/>
      <c r="BF430" s="231"/>
      <c r="BG430" s="241"/>
      <c r="BH430" s="154"/>
      <c r="BI430" s="154"/>
      <c r="BJ430" s="154"/>
      <c r="BK430" s="154"/>
      <c r="BL430" s="154"/>
      <c r="BM430" s="154"/>
      <c r="BN430" s="154"/>
      <c r="BO430" s="154"/>
      <c r="BP430" s="154"/>
      <c r="BQ430" s="155"/>
      <c r="BR430" s="156"/>
      <c r="BS430" s="156"/>
      <c r="BT430" s="157"/>
      <c r="BU430" s="255"/>
      <c r="BV430" s="252"/>
      <c r="BW430" s="247"/>
      <c r="BX430" s="247"/>
      <c r="BY430" s="247"/>
      <c r="BZ430" s="247"/>
      <c r="CA430" s="247"/>
      <c r="CB430" s="252"/>
      <c r="CC430" s="154"/>
      <c r="CD430" s="154"/>
      <c r="CE430" s="154"/>
      <c r="CF430" s="154"/>
      <c r="CG430" s="154"/>
      <c r="CH430" s="296"/>
    </row>
    <row r="431" spans="1:86" s="108" customFormat="1" ht="26.5" customHeight="1" x14ac:dyDescent="0.25">
      <c r="A431" s="77"/>
      <c r="B431" s="105"/>
      <c r="C431" s="105"/>
      <c r="D431" s="106"/>
      <c r="E431" s="106"/>
      <c r="F431" s="107"/>
      <c r="G431" s="114"/>
      <c r="H431" s="114"/>
      <c r="I431" s="114"/>
      <c r="J431" s="114"/>
      <c r="K431" s="114"/>
      <c r="P431" s="225"/>
      <c r="Q431" s="319"/>
      <c r="R431" s="259"/>
      <c r="S431" s="266"/>
      <c r="T431" s="217"/>
      <c r="U431" s="149"/>
      <c r="V431" s="149"/>
      <c r="W431" s="150"/>
      <c r="X431" s="151"/>
      <c r="Y431" s="229"/>
      <c r="Z431" s="152"/>
      <c r="AA431" s="152"/>
      <c r="AB431" s="152"/>
      <c r="AC431" s="152"/>
      <c r="AD431" s="152"/>
      <c r="AE431" s="152"/>
      <c r="AF431" s="152"/>
      <c r="AG431" s="152"/>
      <c r="AH431" s="152"/>
      <c r="AI431" s="152"/>
      <c r="AJ431" s="152"/>
      <c r="AK431" s="152"/>
      <c r="AL431" s="263"/>
      <c r="AM431" s="263"/>
      <c r="AN431" s="263"/>
      <c r="AO431" s="251"/>
      <c r="AP431" s="153"/>
      <c r="AQ431" s="153"/>
      <c r="AR431" s="153"/>
      <c r="AS431" s="153"/>
      <c r="AT431" s="251"/>
      <c r="AU431" s="251"/>
      <c r="AV431" s="251"/>
      <c r="AW431" s="234"/>
      <c r="AX431" s="231"/>
      <c r="AY431" s="231"/>
      <c r="AZ431" s="241"/>
      <c r="BA431" s="231"/>
      <c r="BB431" s="231"/>
      <c r="BC431" s="231"/>
      <c r="BD431" s="242"/>
      <c r="BE431" s="231"/>
      <c r="BF431" s="231"/>
      <c r="BG431" s="241"/>
      <c r="BH431" s="154"/>
      <c r="BI431" s="154"/>
      <c r="BJ431" s="154"/>
      <c r="BK431" s="154"/>
      <c r="BL431" s="154"/>
      <c r="BM431" s="154"/>
      <c r="BN431" s="154"/>
      <c r="BO431" s="154"/>
      <c r="BP431" s="154"/>
      <c r="BQ431" s="155"/>
      <c r="BR431" s="156"/>
      <c r="BS431" s="156"/>
      <c r="BT431" s="157"/>
      <c r="BU431" s="255"/>
      <c r="BV431" s="252"/>
      <c r="BW431" s="247"/>
      <c r="BX431" s="247"/>
      <c r="BY431" s="247"/>
      <c r="BZ431" s="247"/>
      <c r="CA431" s="247"/>
      <c r="CB431" s="252"/>
      <c r="CC431" s="154"/>
      <c r="CD431" s="154"/>
      <c r="CE431" s="154"/>
      <c r="CF431" s="154"/>
      <c r="CG431" s="154"/>
      <c r="CH431" s="296"/>
    </row>
    <row r="432" spans="1:86" s="108" customFormat="1" ht="26.5" customHeight="1" x14ac:dyDescent="0.25">
      <c r="A432" s="77"/>
      <c r="B432" s="105"/>
      <c r="C432" s="105"/>
      <c r="D432" s="106"/>
      <c r="E432" s="106"/>
      <c r="F432" s="107"/>
      <c r="G432" s="114"/>
      <c r="H432" s="114"/>
      <c r="I432" s="114"/>
      <c r="J432" s="114"/>
      <c r="K432" s="114"/>
      <c r="P432" s="225"/>
      <c r="Q432" s="319"/>
      <c r="R432" s="259"/>
      <c r="S432" s="266"/>
      <c r="T432" s="217"/>
      <c r="U432" s="149"/>
      <c r="V432" s="149"/>
      <c r="W432" s="150"/>
      <c r="X432" s="151"/>
      <c r="Y432" s="229"/>
      <c r="Z432" s="152"/>
      <c r="AA432" s="152"/>
      <c r="AB432" s="152"/>
      <c r="AC432" s="152"/>
      <c r="AD432" s="152"/>
      <c r="AE432" s="152"/>
      <c r="AF432" s="152"/>
      <c r="AG432" s="152"/>
      <c r="AH432" s="152"/>
      <c r="AI432" s="152"/>
      <c r="AJ432" s="152"/>
      <c r="AK432" s="152"/>
      <c r="AL432" s="263"/>
      <c r="AM432" s="263"/>
      <c r="AN432" s="263"/>
      <c r="AO432" s="251"/>
      <c r="AP432" s="153"/>
      <c r="AQ432" s="153"/>
      <c r="AR432" s="153"/>
      <c r="AS432" s="153"/>
      <c r="AT432" s="251"/>
      <c r="AU432" s="251"/>
      <c r="AV432" s="251"/>
      <c r="AW432" s="234"/>
      <c r="AX432" s="231"/>
      <c r="AY432" s="231"/>
      <c r="AZ432" s="241"/>
      <c r="BA432" s="231"/>
      <c r="BB432" s="231"/>
      <c r="BC432" s="231"/>
      <c r="BD432" s="242"/>
      <c r="BE432" s="231"/>
      <c r="BF432" s="231"/>
      <c r="BG432" s="241"/>
      <c r="BH432" s="154"/>
      <c r="BI432" s="154"/>
      <c r="BJ432" s="154"/>
      <c r="BK432" s="154"/>
      <c r="BL432" s="154"/>
      <c r="BM432" s="154"/>
      <c r="BN432" s="154"/>
      <c r="BO432" s="154"/>
      <c r="BP432" s="154"/>
      <c r="BQ432" s="155"/>
      <c r="BR432" s="156"/>
      <c r="BS432" s="156"/>
      <c r="BT432" s="157"/>
      <c r="BU432" s="255"/>
      <c r="BV432" s="252"/>
      <c r="BW432" s="247"/>
      <c r="BX432" s="247"/>
      <c r="BY432" s="247"/>
      <c r="BZ432" s="247"/>
      <c r="CA432" s="247"/>
      <c r="CB432" s="252"/>
      <c r="CC432" s="154"/>
      <c r="CD432" s="154"/>
      <c r="CE432" s="154"/>
      <c r="CF432" s="154"/>
      <c r="CG432" s="154"/>
      <c r="CH432" s="296"/>
    </row>
    <row r="433" spans="1:86" s="108" customFormat="1" ht="26.5" customHeight="1" x14ac:dyDescent="0.25">
      <c r="A433" s="77"/>
      <c r="B433" s="105"/>
      <c r="C433" s="105"/>
      <c r="D433" s="106"/>
      <c r="E433" s="106"/>
      <c r="F433" s="107"/>
      <c r="G433" s="114"/>
      <c r="H433" s="114"/>
      <c r="I433" s="114"/>
      <c r="J433" s="114"/>
      <c r="K433" s="114"/>
      <c r="P433" s="225"/>
      <c r="Q433" s="319"/>
      <c r="R433" s="259"/>
      <c r="S433" s="266"/>
      <c r="T433" s="217"/>
      <c r="U433" s="149"/>
      <c r="V433" s="149"/>
      <c r="W433" s="150"/>
      <c r="X433" s="151"/>
      <c r="Y433" s="229"/>
      <c r="Z433" s="152"/>
      <c r="AA433" s="152"/>
      <c r="AB433" s="152"/>
      <c r="AC433" s="152"/>
      <c r="AD433" s="152"/>
      <c r="AE433" s="152"/>
      <c r="AF433" s="152"/>
      <c r="AG433" s="152"/>
      <c r="AH433" s="152"/>
      <c r="AI433" s="152"/>
      <c r="AJ433" s="152"/>
      <c r="AK433" s="152"/>
      <c r="AL433" s="263"/>
      <c r="AM433" s="263"/>
      <c r="AN433" s="263"/>
      <c r="AO433" s="251"/>
      <c r="AP433" s="153"/>
      <c r="AQ433" s="153"/>
      <c r="AR433" s="153"/>
      <c r="AS433" s="153"/>
      <c r="AT433" s="251"/>
      <c r="AU433" s="251"/>
      <c r="AV433" s="251"/>
      <c r="AW433" s="234"/>
      <c r="AX433" s="231"/>
      <c r="AY433" s="231"/>
      <c r="AZ433" s="241"/>
      <c r="BA433" s="231"/>
      <c r="BB433" s="231"/>
      <c r="BC433" s="231"/>
      <c r="BD433" s="242"/>
      <c r="BE433" s="231"/>
      <c r="BF433" s="231"/>
      <c r="BG433" s="241"/>
      <c r="BH433" s="154"/>
      <c r="BI433" s="154"/>
      <c r="BJ433" s="154"/>
      <c r="BK433" s="154"/>
      <c r="BL433" s="154"/>
      <c r="BM433" s="154"/>
      <c r="BN433" s="154"/>
      <c r="BO433" s="154"/>
      <c r="BP433" s="154"/>
      <c r="BQ433" s="155"/>
      <c r="BR433" s="156"/>
      <c r="BS433" s="156"/>
      <c r="BT433" s="157"/>
      <c r="BU433" s="255"/>
      <c r="BV433" s="252"/>
      <c r="BW433" s="247"/>
      <c r="BX433" s="247"/>
      <c r="BY433" s="247"/>
      <c r="BZ433" s="247"/>
      <c r="CA433" s="247"/>
      <c r="CB433" s="252"/>
      <c r="CC433" s="154"/>
      <c r="CD433" s="154"/>
      <c r="CE433" s="154"/>
      <c r="CF433" s="154"/>
      <c r="CG433" s="154"/>
      <c r="CH433" s="296"/>
    </row>
    <row r="434" spans="1:86" s="108" customFormat="1" ht="26.5" customHeight="1" x14ac:dyDescent="0.25">
      <c r="A434" s="77"/>
      <c r="B434" s="105"/>
      <c r="C434" s="105"/>
      <c r="D434" s="106"/>
      <c r="E434" s="106"/>
      <c r="F434" s="107"/>
      <c r="G434" s="114"/>
      <c r="H434" s="114"/>
      <c r="I434" s="114"/>
      <c r="J434" s="114"/>
      <c r="K434" s="114"/>
      <c r="P434" s="225"/>
      <c r="Q434" s="319"/>
      <c r="R434" s="259"/>
      <c r="S434" s="266"/>
      <c r="T434" s="217"/>
      <c r="U434" s="149"/>
      <c r="V434" s="149"/>
      <c r="W434" s="150"/>
      <c r="X434" s="151"/>
      <c r="Y434" s="229"/>
      <c r="Z434" s="152"/>
      <c r="AA434" s="152"/>
      <c r="AB434" s="152"/>
      <c r="AC434" s="152"/>
      <c r="AD434" s="152"/>
      <c r="AE434" s="152"/>
      <c r="AF434" s="152"/>
      <c r="AG434" s="152"/>
      <c r="AH434" s="152"/>
      <c r="AI434" s="152"/>
      <c r="AJ434" s="152"/>
      <c r="AK434" s="152"/>
      <c r="AL434" s="263"/>
      <c r="AM434" s="263"/>
      <c r="AN434" s="263"/>
      <c r="AO434" s="251"/>
      <c r="AP434" s="153"/>
      <c r="AQ434" s="153"/>
      <c r="AR434" s="153"/>
      <c r="AS434" s="153"/>
      <c r="AT434" s="251"/>
      <c r="AU434" s="251"/>
      <c r="AV434" s="251"/>
      <c r="AW434" s="234"/>
      <c r="AX434" s="231"/>
      <c r="AY434" s="231"/>
      <c r="AZ434" s="241"/>
      <c r="BA434" s="231"/>
      <c r="BB434" s="231"/>
      <c r="BC434" s="231"/>
      <c r="BD434" s="242"/>
      <c r="BE434" s="231"/>
      <c r="BF434" s="231"/>
      <c r="BG434" s="241"/>
      <c r="BH434" s="154"/>
      <c r="BI434" s="154"/>
      <c r="BJ434" s="154"/>
      <c r="BK434" s="154"/>
      <c r="BL434" s="154"/>
      <c r="BM434" s="154"/>
      <c r="BN434" s="154"/>
      <c r="BO434" s="154"/>
      <c r="BP434" s="154"/>
      <c r="BQ434" s="155"/>
      <c r="BR434" s="156"/>
      <c r="BS434" s="156"/>
      <c r="BT434" s="157"/>
      <c r="BU434" s="255"/>
      <c r="BV434" s="252"/>
      <c r="BW434" s="247"/>
      <c r="BX434" s="247"/>
      <c r="BY434" s="247"/>
      <c r="BZ434" s="247"/>
      <c r="CA434" s="247"/>
      <c r="CB434" s="252"/>
      <c r="CC434" s="154"/>
      <c r="CD434" s="154"/>
      <c r="CE434" s="154"/>
      <c r="CF434" s="154"/>
      <c r="CG434" s="154"/>
      <c r="CH434" s="296"/>
    </row>
    <row r="435" spans="1:86" s="108" customFormat="1" ht="26.5" customHeight="1" x14ac:dyDescent="0.25">
      <c r="A435" s="77"/>
      <c r="B435" s="105"/>
      <c r="C435" s="105"/>
      <c r="D435" s="106"/>
      <c r="E435" s="106"/>
      <c r="F435" s="107"/>
      <c r="G435" s="114"/>
      <c r="H435" s="114"/>
      <c r="I435" s="114"/>
      <c r="J435" s="114"/>
      <c r="K435" s="114"/>
      <c r="P435" s="225"/>
      <c r="Q435" s="319"/>
      <c r="R435" s="259"/>
      <c r="S435" s="266"/>
      <c r="T435" s="217"/>
      <c r="U435" s="149"/>
      <c r="V435" s="149"/>
      <c r="W435" s="150"/>
      <c r="X435" s="151"/>
      <c r="Y435" s="229"/>
      <c r="Z435" s="152"/>
      <c r="AA435" s="152"/>
      <c r="AB435" s="152"/>
      <c r="AC435" s="152"/>
      <c r="AD435" s="152"/>
      <c r="AE435" s="152"/>
      <c r="AF435" s="152"/>
      <c r="AG435" s="152"/>
      <c r="AH435" s="152"/>
      <c r="AI435" s="152"/>
      <c r="AJ435" s="152"/>
      <c r="AK435" s="152"/>
      <c r="AL435" s="263"/>
      <c r="AM435" s="263"/>
      <c r="AN435" s="263"/>
      <c r="AO435" s="251"/>
      <c r="AP435" s="153"/>
      <c r="AQ435" s="153"/>
      <c r="AR435" s="153"/>
      <c r="AS435" s="153"/>
      <c r="AT435" s="251"/>
      <c r="AU435" s="251"/>
      <c r="AV435" s="251"/>
      <c r="AW435" s="234"/>
      <c r="AX435" s="231"/>
      <c r="AY435" s="231"/>
      <c r="AZ435" s="241"/>
      <c r="BA435" s="231"/>
      <c r="BB435" s="231"/>
      <c r="BC435" s="231"/>
      <c r="BD435" s="242"/>
      <c r="BE435" s="231"/>
      <c r="BF435" s="231"/>
      <c r="BG435" s="241"/>
      <c r="BH435" s="154"/>
      <c r="BI435" s="154"/>
      <c r="BJ435" s="154"/>
      <c r="BK435" s="154"/>
      <c r="BL435" s="154"/>
      <c r="BM435" s="154"/>
      <c r="BN435" s="154"/>
      <c r="BO435" s="154"/>
      <c r="BP435" s="154"/>
      <c r="BQ435" s="155"/>
      <c r="BR435" s="156"/>
      <c r="BS435" s="156"/>
      <c r="BT435" s="157"/>
      <c r="BU435" s="255"/>
      <c r="BV435" s="252"/>
      <c r="BW435" s="247"/>
      <c r="BX435" s="247"/>
      <c r="BY435" s="247"/>
      <c r="BZ435" s="247"/>
      <c r="CA435" s="247"/>
      <c r="CB435" s="252"/>
      <c r="CC435" s="154"/>
      <c r="CD435" s="154"/>
      <c r="CE435" s="154"/>
      <c r="CF435" s="154"/>
      <c r="CG435" s="154"/>
      <c r="CH435" s="296"/>
    </row>
    <row r="436" spans="1:86" s="108" customFormat="1" ht="26.5" customHeight="1" x14ac:dyDescent="0.25">
      <c r="A436" s="77"/>
      <c r="B436" s="105"/>
      <c r="C436" s="105"/>
      <c r="D436" s="106"/>
      <c r="E436" s="106"/>
      <c r="F436" s="107"/>
      <c r="G436" s="114"/>
      <c r="H436" s="114"/>
      <c r="I436" s="114"/>
      <c r="J436" s="114"/>
      <c r="K436" s="114"/>
      <c r="P436" s="225"/>
      <c r="Q436" s="319"/>
      <c r="R436" s="259"/>
      <c r="S436" s="266"/>
      <c r="T436" s="217"/>
      <c r="U436" s="149"/>
      <c r="V436" s="149"/>
      <c r="W436" s="150"/>
      <c r="X436" s="151"/>
      <c r="Y436" s="229"/>
      <c r="Z436" s="152"/>
      <c r="AA436" s="152"/>
      <c r="AB436" s="152"/>
      <c r="AC436" s="152"/>
      <c r="AD436" s="152"/>
      <c r="AE436" s="152"/>
      <c r="AF436" s="152"/>
      <c r="AG436" s="152"/>
      <c r="AH436" s="152"/>
      <c r="AI436" s="152"/>
      <c r="AJ436" s="152"/>
      <c r="AK436" s="152"/>
      <c r="AL436" s="263"/>
      <c r="AM436" s="263"/>
      <c r="AN436" s="263"/>
      <c r="AO436" s="251"/>
      <c r="AP436" s="153"/>
      <c r="AQ436" s="153"/>
      <c r="AR436" s="153"/>
      <c r="AS436" s="153"/>
      <c r="AT436" s="251"/>
      <c r="AU436" s="251"/>
      <c r="AV436" s="251"/>
      <c r="AW436" s="234"/>
      <c r="AX436" s="231"/>
      <c r="AY436" s="231"/>
      <c r="AZ436" s="241"/>
      <c r="BA436" s="231"/>
      <c r="BB436" s="231"/>
      <c r="BC436" s="231"/>
      <c r="BD436" s="242"/>
      <c r="BE436" s="231"/>
      <c r="BF436" s="231"/>
      <c r="BG436" s="241"/>
      <c r="BH436" s="154"/>
      <c r="BI436" s="154"/>
      <c r="BJ436" s="154"/>
      <c r="BK436" s="154"/>
      <c r="BL436" s="154"/>
      <c r="BM436" s="154"/>
      <c r="BN436" s="154"/>
      <c r="BO436" s="154"/>
      <c r="BP436" s="154"/>
      <c r="BQ436" s="155"/>
      <c r="BR436" s="156"/>
      <c r="BS436" s="156"/>
      <c r="BT436" s="157"/>
      <c r="BU436" s="255"/>
      <c r="BV436" s="252"/>
      <c r="BW436" s="247"/>
      <c r="BX436" s="247"/>
      <c r="BY436" s="247"/>
      <c r="BZ436" s="247"/>
      <c r="CA436" s="247"/>
      <c r="CB436" s="252"/>
      <c r="CC436" s="154"/>
      <c r="CD436" s="154"/>
      <c r="CE436" s="154"/>
      <c r="CF436" s="154"/>
      <c r="CG436" s="154"/>
      <c r="CH436" s="296"/>
    </row>
    <row r="437" spans="1:86" s="108" customFormat="1" ht="26.5" customHeight="1" x14ac:dyDescent="0.25">
      <c r="A437" s="77"/>
      <c r="B437" s="105"/>
      <c r="C437" s="105"/>
      <c r="D437" s="106"/>
      <c r="E437" s="106"/>
      <c r="F437" s="107"/>
      <c r="G437" s="114"/>
      <c r="H437" s="114"/>
      <c r="I437" s="114"/>
      <c r="J437" s="114"/>
      <c r="K437" s="114"/>
      <c r="P437" s="225"/>
      <c r="Q437" s="319"/>
      <c r="R437" s="259"/>
      <c r="S437" s="266"/>
      <c r="T437" s="217"/>
      <c r="U437" s="149"/>
      <c r="V437" s="149"/>
      <c r="W437" s="150"/>
      <c r="X437" s="151"/>
      <c r="Y437" s="229"/>
      <c r="Z437" s="152"/>
      <c r="AA437" s="152"/>
      <c r="AB437" s="152"/>
      <c r="AC437" s="152"/>
      <c r="AD437" s="152"/>
      <c r="AE437" s="152"/>
      <c r="AF437" s="152"/>
      <c r="AG437" s="152"/>
      <c r="AH437" s="152"/>
      <c r="AI437" s="152"/>
      <c r="AJ437" s="152"/>
      <c r="AK437" s="152"/>
      <c r="AL437" s="263"/>
      <c r="AM437" s="263"/>
      <c r="AN437" s="263"/>
      <c r="AO437" s="251"/>
      <c r="AP437" s="153"/>
      <c r="AQ437" s="153"/>
      <c r="AR437" s="153"/>
      <c r="AS437" s="153"/>
      <c r="AT437" s="251"/>
      <c r="AU437" s="251"/>
      <c r="AV437" s="251"/>
      <c r="AW437" s="234"/>
      <c r="AX437" s="231"/>
      <c r="AY437" s="231"/>
      <c r="AZ437" s="241"/>
      <c r="BA437" s="231"/>
      <c r="BB437" s="231"/>
      <c r="BC437" s="231"/>
      <c r="BD437" s="242"/>
      <c r="BE437" s="231"/>
      <c r="BF437" s="231"/>
      <c r="BG437" s="241"/>
      <c r="BH437" s="154"/>
      <c r="BI437" s="154"/>
      <c r="BJ437" s="154"/>
      <c r="BK437" s="154"/>
      <c r="BL437" s="154"/>
      <c r="BM437" s="154"/>
      <c r="BN437" s="154"/>
      <c r="BO437" s="154"/>
      <c r="BP437" s="154"/>
      <c r="BQ437" s="155"/>
      <c r="BR437" s="156"/>
      <c r="BS437" s="156"/>
      <c r="BT437" s="157"/>
      <c r="BU437" s="255"/>
      <c r="BV437" s="252"/>
      <c r="BW437" s="247"/>
      <c r="BX437" s="247"/>
      <c r="BY437" s="247"/>
      <c r="BZ437" s="247"/>
      <c r="CA437" s="247"/>
      <c r="CB437" s="252"/>
      <c r="CC437" s="154"/>
      <c r="CD437" s="154"/>
      <c r="CE437" s="154"/>
      <c r="CF437" s="154"/>
      <c r="CG437" s="154"/>
      <c r="CH437" s="296"/>
    </row>
    <row r="438" spans="1:86" s="108" customFormat="1" ht="26.5" customHeight="1" x14ac:dyDescent="0.25">
      <c r="A438" s="77"/>
      <c r="B438" s="105"/>
      <c r="C438" s="105"/>
      <c r="D438" s="106"/>
      <c r="E438" s="106"/>
      <c r="F438" s="107"/>
      <c r="G438" s="114"/>
      <c r="H438" s="114"/>
      <c r="I438" s="114"/>
      <c r="J438" s="114"/>
      <c r="K438" s="114"/>
      <c r="P438" s="225"/>
      <c r="Q438" s="319"/>
      <c r="R438" s="259"/>
      <c r="S438" s="266"/>
      <c r="T438" s="217"/>
      <c r="U438" s="149"/>
      <c r="V438" s="149"/>
      <c r="W438" s="150"/>
      <c r="X438" s="151"/>
      <c r="Y438" s="229"/>
      <c r="Z438" s="152"/>
      <c r="AA438" s="152"/>
      <c r="AB438" s="152"/>
      <c r="AC438" s="152"/>
      <c r="AD438" s="152"/>
      <c r="AE438" s="152"/>
      <c r="AF438" s="152"/>
      <c r="AG438" s="152"/>
      <c r="AH438" s="152"/>
      <c r="AI438" s="152"/>
      <c r="AJ438" s="152"/>
      <c r="AK438" s="152"/>
      <c r="AL438" s="263"/>
      <c r="AM438" s="263"/>
      <c r="AN438" s="263"/>
      <c r="AO438" s="251"/>
      <c r="AP438" s="153"/>
      <c r="AQ438" s="153"/>
      <c r="AR438" s="153"/>
      <c r="AS438" s="153"/>
      <c r="AT438" s="251"/>
      <c r="AU438" s="251"/>
      <c r="AV438" s="251"/>
      <c r="AW438" s="234"/>
      <c r="AX438" s="231"/>
      <c r="AY438" s="231"/>
      <c r="AZ438" s="241"/>
      <c r="BA438" s="231"/>
      <c r="BB438" s="231"/>
      <c r="BC438" s="231"/>
      <c r="BD438" s="242"/>
      <c r="BE438" s="231"/>
      <c r="BF438" s="231"/>
      <c r="BG438" s="241"/>
      <c r="BH438" s="154"/>
      <c r="BI438" s="154"/>
      <c r="BJ438" s="154"/>
      <c r="BK438" s="154"/>
      <c r="BL438" s="154"/>
      <c r="BM438" s="154"/>
      <c r="BN438" s="154"/>
      <c r="BO438" s="154"/>
      <c r="BP438" s="154"/>
      <c r="BQ438" s="155"/>
      <c r="BR438" s="156"/>
      <c r="BS438" s="156"/>
      <c r="BT438" s="157"/>
      <c r="BU438" s="255"/>
      <c r="BV438" s="252"/>
      <c r="BW438" s="247"/>
      <c r="BX438" s="247"/>
      <c r="BY438" s="247"/>
      <c r="BZ438" s="247"/>
      <c r="CA438" s="247"/>
      <c r="CB438" s="252"/>
      <c r="CC438" s="154"/>
      <c r="CD438" s="154"/>
      <c r="CE438" s="154"/>
      <c r="CF438" s="154"/>
      <c r="CG438" s="154"/>
      <c r="CH438" s="296"/>
    </row>
    <row r="439" spans="1:86" s="108" customFormat="1" ht="26.5" customHeight="1" x14ac:dyDescent="0.25">
      <c r="A439" s="77"/>
      <c r="B439" s="105"/>
      <c r="C439" s="105"/>
      <c r="D439" s="106"/>
      <c r="E439" s="106"/>
      <c r="F439" s="107"/>
      <c r="G439" s="114"/>
      <c r="H439" s="114"/>
      <c r="I439" s="114"/>
      <c r="J439" s="114"/>
      <c r="K439" s="114"/>
      <c r="P439" s="225"/>
      <c r="Q439" s="319"/>
      <c r="R439" s="259"/>
      <c r="S439" s="266"/>
      <c r="T439" s="217"/>
      <c r="U439" s="149"/>
      <c r="V439" s="149"/>
      <c r="W439" s="150"/>
      <c r="X439" s="151"/>
      <c r="Y439" s="229"/>
      <c r="Z439" s="152"/>
      <c r="AA439" s="152"/>
      <c r="AB439" s="152"/>
      <c r="AC439" s="152"/>
      <c r="AD439" s="152"/>
      <c r="AE439" s="152"/>
      <c r="AF439" s="152"/>
      <c r="AG439" s="152"/>
      <c r="AH439" s="152"/>
      <c r="AI439" s="152"/>
      <c r="AJ439" s="152"/>
      <c r="AK439" s="152"/>
      <c r="AL439" s="263"/>
      <c r="AM439" s="263"/>
      <c r="AN439" s="263"/>
      <c r="AO439" s="251"/>
      <c r="AP439" s="153"/>
      <c r="AQ439" s="153"/>
      <c r="AR439" s="153"/>
      <c r="AS439" s="153"/>
      <c r="AT439" s="251"/>
      <c r="AU439" s="251"/>
      <c r="AV439" s="251"/>
      <c r="AW439" s="234"/>
      <c r="AX439" s="231"/>
      <c r="AY439" s="231"/>
      <c r="AZ439" s="241"/>
      <c r="BA439" s="231"/>
      <c r="BB439" s="231"/>
      <c r="BC439" s="231"/>
      <c r="BD439" s="242"/>
      <c r="BE439" s="231"/>
      <c r="BF439" s="231"/>
      <c r="BG439" s="241"/>
      <c r="BH439" s="154"/>
      <c r="BI439" s="154"/>
      <c r="BJ439" s="154"/>
      <c r="BK439" s="154"/>
      <c r="BL439" s="154"/>
      <c r="BM439" s="154"/>
      <c r="BN439" s="154"/>
      <c r="BO439" s="154"/>
      <c r="BP439" s="154"/>
      <c r="BQ439" s="155"/>
      <c r="BR439" s="156"/>
      <c r="BS439" s="156"/>
      <c r="BT439" s="157"/>
      <c r="BU439" s="255"/>
      <c r="BV439" s="252"/>
      <c r="BW439" s="247"/>
      <c r="BX439" s="247"/>
      <c r="BY439" s="247"/>
      <c r="BZ439" s="247"/>
      <c r="CA439" s="247"/>
      <c r="CB439" s="252"/>
      <c r="CC439" s="154"/>
      <c r="CD439" s="154"/>
      <c r="CE439" s="154"/>
      <c r="CF439" s="154"/>
      <c r="CG439" s="154"/>
      <c r="CH439" s="296"/>
    </row>
    <row r="440" spans="1:86" s="108" customFormat="1" ht="26.5" customHeight="1" x14ac:dyDescent="0.25">
      <c r="A440" s="77"/>
      <c r="B440" s="105"/>
      <c r="C440" s="105"/>
      <c r="D440" s="106"/>
      <c r="E440" s="106"/>
      <c r="F440" s="107"/>
      <c r="G440" s="114"/>
      <c r="H440" s="114"/>
      <c r="I440" s="114"/>
      <c r="J440" s="114"/>
      <c r="K440" s="114"/>
      <c r="P440" s="225"/>
      <c r="Q440" s="319"/>
      <c r="R440" s="259"/>
      <c r="S440" s="266"/>
      <c r="T440" s="217"/>
      <c r="U440" s="149"/>
      <c r="V440" s="149"/>
      <c r="W440" s="150"/>
      <c r="X440" s="151"/>
      <c r="Y440" s="229"/>
      <c r="Z440" s="152"/>
      <c r="AA440" s="152"/>
      <c r="AB440" s="152"/>
      <c r="AC440" s="152"/>
      <c r="AD440" s="152"/>
      <c r="AE440" s="152"/>
      <c r="AF440" s="152"/>
      <c r="AG440" s="152"/>
      <c r="AH440" s="152"/>
      <c r="AI440" s="152"/>
      <c r="AJ440" s="152"/>
      <c r="AK440" s="152"/>
      <c r="AL440" s="263"/>
      <c r="AM440" s="263"/>
      <c r="AN440" s="263"/>
      <c r="AO440" s="251"/>
      <c r="AP440" s="153"/>
      <c r="AQ440" s="153"/>
      <c r="AR440" s="153"/>
      <c r="AS440" s="153"/>
      <c r="AT440" s="251"/>
      <c r="AU440" s="251"/>
      <c r="AV440" s="251"/>
      <c r="AW440" s="234"/>
      <c r="AX440" s="231"/>
      <c r="AY440" s="231"/>
      <c r="AZ440" s="241"/>
      <c r="BA440" s="231"/>
      <c r="BB440" s="231"/>
      <c r="BC440" s="231"/>
      <c r="BD440" s="242"/>
      <c r="BE440" s="231"/>
      <c r="BF440" s="231"/>
      <c r="BG440" s="241"/>
      <c r="BH440" s="154"/>
      <c r="BI440" s="154"/>
      <c r="BJ440" s="154"/>
      <c r="BK440" s="154"/>
      <c r="BL440" s="154"/>
      <c r="BM440" s="154"/>
      <c r="BN440" s="154"/>
      <c r="BO440" s="154"/>
      <c r="BP440" s="154"/>
      <c r="BQ440" s="155"/>
      <c r="BR440" s="156"/>
      <c r="BS440" s="156"/>
      <c r="BT440" s="157"/>
      <c r="BU440" s="255"/>
      <c r="BV440" s="252"/>
      <c r="BW440" s="247"/>
      <c r="BX440" s="247"/>
      <c r="BY440" s="247"/>
      <c r="BZ440" s="247"/>
      <c r="CA440" s="247"/>
      <c r="CB440" s="252"/>
      <c r="CC440" s="154"/>
      <c r="CD440" s="154"/>
      <c r="CE440" s="154"/>
      <c r="CF440" s="154"/>
      <c r="CG440" s="154"/>
      <c r="CH440" s="296"/>
    </row>
    <row r="441" spans="1:86" s="108" customFormat="1" ht="26.5" customHeight="1" x14ac:dyDescent="0.25">
      <c r="A441" s="77"/>
      <c r="B441" s="105"/>
      <c r="C441" s="105"/>
      <c r="D441" s="106"/>
      <c r="E441" s="106"/>
      <c r="F441" s="107"/>
      <c r="G441" s="114"/>
      <c r="H441" s="114"/>
      <c r="I441" s="114"/>
      <c r="J441" s="114"/>
      <c r="K441" s="114"/>
      <c r="P441" s="225"/>
      <c r="Q441" s="319"/>
      <c r="R441" s="259"/>
      <c r="S441" s="266"/>
      <c r="T441" s="217"/>
      <c r="U441" s="149"/>
      <c r="V441" s="149"/>
      <c r="W441" s="150"/>
      <c r="X441" s="151"/>
      <c r="Y441" s="229"/>
      <c r="Z441" s="152"/>
      <c r="AA441" s="152"/>
      <c r="AB441" s="152"/>
      <c r="AC441" s="152"/>
      <c r="AD441" s="152"/>
      <c r="AE441" s="152"/>
      <c r="AF441" s="152"/>
      <c r="AG441" s="152"/>
      <c r="AH441" s="152"/>
      <c r="AI441" s="152"/>
      <c r="AJ441" s="152"/>
      <c r="AK441" s="152"/>
      <c r="AL441" s="263"/>
      <c r="AM441" s="263"/>
      <c r="AN441" s="263"/>
      <c r="AO441" s="251"/>
      <c r="AP441" s="153"/>
      <c r="AQ441" s="153"/>
      <c r="AR441" s="153"/>
      <c r="AS441" s="153"/>
      <c r="AT441" s="251"/>
      <c r="AU441" s="251"/>
      <c r="AV441" s="251"/>
      <c r="AW441" s="234"/>
      <c r="AX441" s="231"/>
      <c r="AY441" s="231"/>
      <c r="AZ441" s="241"/>
      <c r="BA441" s="231"/>
      <c r="BB441" s="231"/>
      <c r="BC441" s="231"/>
      <c r="BD441" s="242"/>
      <c r="BE441" s="231"/>
      <c r="BF441" s="231"/>
      <c r="BG441" s="241"/>
      <c r="BH441" s="154"/>
      <c r="BI441" s="154"/>
      <c r="BJ441" s="154"/>
      <c r="BK441" s="154"/>
      <c r="BL441" s="154"/>
      <c r="BM441" s="154"/>
      <c r="BN441" s="154"/>
      <c r="BO441" s="154"/>
      <c r="BP441" s="154"/>
      <c r="BQ441" s="155"/>
      <c r="BR441" s="156"/>
      <c r="BS441" s="156"/>
      <c r="BT441" s="157"/>
      <c r="BU441" s="255"/>
      <c r="BV441" s="252"/>
      <c r="BW441" s="247"/>
      <c r="BX441" s="247"/>
      <c r="BY441" s="247"/>
      <c r="BZ441" s="247"/>
      <c r="CA441" s="247"/>
      <c r="CB441" s="252"/>
      <c r="CC441" s="154"/>
      <c r="CD441" s="154"/>
      <c r="CE441" s="154"/>
      <c r="CF441" s="154"/>
      <c r="CG441" s="154"/>
      <c r="CH441" s="296"/>
    </row>
    <row r="442" spans="1:86" s="108" customFormat="1" ht="26.5" customHeight="1" x14ac:dyDescent="0.25">
      <c r="A442" s="77"/>
      <c r="B442" s="105"/>
      <c r="C442" s="105"/>
      <c r="D442" s="106"/>
      <c r="E442" s="106"/>
      <c r="F442" s="107"/>
      <c r="G442" s="114"/>
      <c r="H442" s="114"/>
      <c r="I442" s="114"/>
      <c r="J442" s="114"/>
      <c r="K442" s="114"/>
      <c r="P442" s="225"/>
      <c r="Q442" s="319"/>
      <c r="R442" s="259"/>
      <c r="S442" s="266"/>
      <c r="T442" s="217"/>
      <c r="U442" s="149"/>
      <c r="V442" s="149"/>
      <c r="W442" s="150"/>
      <c r="X442" s="151"/>
      <c r="Y442" s="229"/>
      <c r="Z442" s="152"/>
      <c r="AA442" s="152"/>
      <c r="AB442" s="152"/>
      <c r="AC442" s="152"/>
      <c r="AD442" s="152"/>
      <c r="AE442" s="152"/>
      <c r="AF442" s="152"/>
      <c r="AG442" s="152"/>
      <c r="AH442" s="152"/>
      <c r="AI442" s="152"/>
      <c r="AJ442" s="152"/>
      <c r="AK442" s="152"/>
      <c r="AL442" s="263"/>
      <c r="AM442" s="263"/>
      <c r="AN442" s="263"/>
      <c r="AO442" s="251"/>
      <c r="AP442" s="153"/>
      <c r="AQ442" s="153"/>
      <c r="AR442" s="153"/>
      <c r="AS442" s="153"/>
      <c r="AT442" s="251"/>
      <c r="AU442" s="251"/>
      <c r="AV442" s="251"/>
      <c r="AW442" s="234"/>
      <c r="AX442" s="231"/>
      <c r="AY442" s="231"/>
      <c r="AZ442" s="241"/>
      <c r="BA442" s="231"/>
      <c r="BB442" s="231"/>
      <c r="BC442" s="231"/>
      <c r="BD442" s="242"/>
      <c r="BE442" s="231"/>
      <c r="BF442" s="231"/>
      <c r="BG442" s="241"/>
      <c r="BH442" s="154"/>
      <c r="BI442" s="154"/>
      <c r="BJ442" s="154"/>
      <c r="BK442" s="154"/>
      <c r="BL442" s="154"/>
      <c r="BM442" s="154"/>
      <c r="BN442" s="154"/>
      <c r="BO442" s="154"/>
      <c r="BP442" s="154"/>
      <c r="BQ442" s="155"/>
      <c r="BR442" s="156"/>
      <c r="BS442" s="156"/>
      <c r="BT442" s="157"/>
      <c r="BU442" s="255"/>
      <c r="BV442" s="252"/>
      <c r="BW442" s="247"/>
      <c r="BX442" s="247"/>
      <c r="BY442" s="247"/>
      <c r="BZ442" s="247"/>
      <c r="CA442" s="247"/>
      <c r="CB442" s="252"/>
      <c r="CC442" s="154"/>
      <c r="CD442" s="154"/>
      <c r="CE442" s="154"/>
      <c r="CF442" s="154"/>
      <c r="CG442" s="154"/>
      <c r="CH442" s="296"/>
    </row>
    <row r="443" spans="1:86" s="108" customFormat="1" ht="26.5" customHeight="1" x14ac:dyDescent="0.25">
      <c r="A443" s="77"/>
      <c r="B443" s="105"/>
      <c r="C443" s="105"/>
      <c r="D443" s="106"/>
      <c r="E443" s="106"/>
      <c r="F443" s="107"/>
      <c r="G443" s="114"/>
      <c r="H443" s="114"/>
      <c r="I443" s="114"/>
      <c r="J443" s="114"/>
      <c r="K443" s="114"/>
      <c r="P443" s="225"/>
      <c r="Q443" s="319"/>
      <c r="R443" s="259"/>
      <c r="S443" s="266"/>
      <c r="T443" s="217"/>
      <c r="U443" s="149"/>
      <c r="V443" s="149"/>
      <c r="W443" s="150"/>
      <c r="X443" s="151"/>
      <c r="Y443" s="229"/>
      <c r="Z443" s="152"/>
      <c r="AA443" s="152"/>
      <c r="AB443" s="152"/>
      <c r="AC443" s="152"/>
      <c r="AD443" s="152"/>
      <c r="AE443" s="152"/>
      <c r="AF443" s="152"/>
      <c r="AG443" s="152"/>
      <c r="AH443" s="152"/>
      <c r="AI443" s="152"/>
      <c r="AJ443" s="152"/>
      <c r="AK443" s="152"/>
      <c r="AL443" s="263"/>
      <c r="AM443" s="263"/>
      <c r="AN443" s="263"/>
      <c r="AO443" s="251"/>
      <c r="AP443" s="153"/>
      <c r="AQ443" s="153"/>
      <c r="AR443" s="153"/>
      <c r="AS443" s="153"/>
      <c r="AT443" s="251"/>
      <c r="AU443" s="251"/>
      <c r="AV443" s="251"/>
      <c r="AW443" s="234"/>
      <c r="AX443" s="231"/>
      <c r="AY443" s="231"/>
      <c r="AZ443" s="241"/>
      <c r="BA443" s="231"/>
      <c r="BB443" s="231"/>
      <c r="BC443" s="231"/>
      <c r="BD443" s="242"/>
      <c r="BE443" s="231"/>
      <c r="BF443" s="231"/>
      <c r="BG443" s="241"/>
      <c r="BH443" s="154"/>
      <c r="BI443" s="154"/>
      <c r="BJ443" s="154"/>
      <c r="BK443" s="154"/>
      <c r="BL443" s="154"/>
      <c r="BM443" s="154"/>
      <c r="BN443" s="154"/>
      <c r="BO443" s="154"/>
      <c r="BP443" s="154"/>
      <c r="BQ443" s="155"/>
      <c r="BR443" s="156"/>
      <c r="BS443" s="156"/>
      <c r="BT443" s="157"/>
      <c r="BU443" s="255"/>
      <c r="BV443" s="252"/>
      <c r="BW443" s="247"/>
      <c r="BX443" s="247"/>
      <c r="BY443" s="247"/>
      <c r="BZ443" s="247"/>
      <c r="CA443" s="247"/>
      <c r="CB443" s="252"/>
      <c r="CC443" s="154"/>
      <c r="CD443" s="154"/>
      <c r="CE443" s="154"/>
      <c r="CF443" s="154"/>
      <c r="CG443" s="154"/>
      <c r="CH443" s="296"/>
    </row>
    <row r="444" spans="1:86" s="108" customFormat="1" ht="26.5" customHeight="1" x14ac:dyDescent="0.25">
      <c r="A444" s="77"/>
      <c r="B444" s="105"/>
      <c r="C444" s="105"/>
      <c r="D444" s="106"/>
      <c r="E444" s="106"/>
      <c r="F444" s="107"/>
      <c r="G444" s="114"/>
      <c r="H444" s="114"/>
      <c r="I444" s="114"/>
      <c r="J444" s="114"/>
      <c r="K444" s="114"/>
      <c r="P444" s="225"/>
      <c r="Q444" s="319"/>
      <c r="R444" s="259"/>
      <c r="S444" s="266"/>
      <c r="T444" s="217"/>
      <c r="U444" s="149"/>
      <c r="V444" s="149"/>
      <c r="W444" s="150"/>
      <c r="X444" s="151"/>
      <c r="Y444" s="229"/>
      <c r="Z444" s="152"/>
      <c r="AA444" s="152"/>
      <c r="AB444" s="152"/>
      <c r="AC444" s="152"/>
      <c r="AD444" s="152"/>
      <c r="AE444" s="152"/>
      <c r="AF444" s="152"/>
      <c r="AG444" s="152"/>
      <c r="AH444" s="152"/>
      <c r="AI444" s="152"/>
      <c r="AJ444" s="152"/>
      <c r="AK444" s="152"/>
      <c r="AL444" s="263"/>
      <c r="AM444" s="263"/>
      <c r="AN444" s="263"/>
      <c r="AO444" s="251"/>
      <c r="AP444" s="153"/>
      <c r="AQ444" s="153"/>
      <c r="AR444" s="153"/>
      <c r="AS444" s="153"/>
      <c r="AT444" s="251"/>
      <c r="AU444" s="251"/>
      <c r="AV444" s="251"/>
      <c r="AW444" s="234"/>
      <c r="AX444" s="231"/>
      <c r="AY444" s="231"/>
      <c r="AZ444" s="241"/>
      <c r="BA444" s="231"/>
      <c r="BB444" s="231"/>
      <c r="BC444" s="231"/>
      <c r="BD444" s="242"/>
      <c r="BE444" s="231"/>
      <c r="BF444" s="231"/>
      <c r="BG444" s="241"/>
      <c r="BH444" s="154"/>
      <c r="BI444" s="154"/>
      <c r="BJ444" s="154"/>
      <c r="BK444" s="154"/>
      <c r="BL444" s="154"/>
      <c r="BM444" s="154"/>
      <c r="BN444" s="154"/>
      <c r="BO444" s="154"/>
      <c r="BP444" s="154"/>
      <c r="BQ444" s="155"/>
      <c r="BR444" s="156"/>
      <c r="BS444" s="156"/>
      <c r="BT444" s="157"/>
      <c r="BU444" s="255"/>
      <c r="BV444" s="252"/>
      <c r="BW444" s="247"/>
      <c r="BX444" s="247"/>
      <c r="BY444" s="247"/>
      <c r="BZ444" s="247"/>
      <c r="CA444" s="247"/>
      <c r="CB444" s="252"/>
      <c r="CC444" s="154"/>
      <c r="CD444" s="154"/>
      <c r="CE444" s="154"/>
      <c r="CF444" s="154"/>
      <c r="CG444" s="154"/>
      <c r="CH444" s="296"/>
    </row>
    <row r="445" spans="1:86" s="108" customFormat="1" ht="26.5" customHeight="1" x14ac:dyDescent="0.25">
      <c r="A445" s="77"/>
      <c r="B445" s="105"/>
      <c r="C445" s="105"/>
      <c r="D445" s="106"/>
      <c r="E445" s="106"/>
      <c r="F445" s="107"/>
      <c r="G445" s="114"/>
      <c r="H445" s="114"/>
      <c r="I445" s="114"/>
      <c r="J445" s="114"/>
      <c r="K445" s="114"/>
      <c r="P445" s="225"/>
      <c r="Q445" s="319"/>
      <c r="R445" s="259"/>
      <c r="S445" s="266"/>
      <c r="T445" s="217"/>
      <c r="U445" s="149"/>
      <c r="V445" s="149"/>
      <c r="W445" s="150"/>
      <c r="X445" s="151"/>
      <c r="Y445" s="229"/>
      <c r="Z445" s="152"/>
      <c r="AA445" s="152"/>
      <c r="AB445" s="152"/>
      <c r="AC445" s="152"/>
      <c r="AD445" s="152"/>
      <c r="AE445" s="152"/>
      <c r="AF445" s="152"/>
      <c r="AG445" s="152"/>
      <c r="AH445" s="152"/>
      <c r="AI445" s="152"/>
      <c r="AJ445" s="152"/>
      <c r="AK445" s="152"/>
      <c r="AL445" s="263"/>
      <c r="AM445" s="263"/>
      <c r="AN445" s="263"/>
      <c r="AO445" s="251"/>
      <c r="AP445" s="153"/>
      <c r="AQ445" s="153"/>
      <c r="AR445" s="153"/>
      <c r="AS445" s="153"/>
      <c r="AT445" s="251"/>
      <c r="AU445" s="251"/>
      <c r="AV445" s="251"/>
      <c r="AW445" s="234"/>
      <c r="AX445" s="231"/>
      <c r="AY445" s="231"/>
      <c r="AZ445" s="241"/>
      <c r="BA445" s="231"/>
      <c r="BB445" s="231"/>
      <c r="BC445" s="231"/>
      <c r="BD445" s="242"/>
      <c r="BE445" s="231"/>
      <c r="BF445" s="231"/>
      <c r="BG445" s="241"/>
      <c r="BH445" s="154"/>
      <c r="BI445" s="154"/>
      <c r="BJ445" s="154"/>
      <c r="BK445" s="154"/>
      <c r="BL445" s="154"/>
      <c r="BM445" s="154"/>
      <c r="BN445" s="154"/>
      <c r="BO445" s="154"/>
      <c r="BP445" s="154"/>
      <c r="BQ445" s="155"/>
      <c r="BR445" s="156"/>
      <c r="BS445" s="156"/>
      <c r="BT445" s="157"/>
      <c r="BU445" s="255"/>
      <c r="BV445" s="252"/>
      <c r="BW445" s="247"/>
      <c r="BX445" s="247"/>
      <c r="BY445" s="247"/>
      <c r="BZ445" s="247"/>
      <c r="CA445" s="247"/>
      <c r="CB445" s="252"/>
      <c r="CC445" s="154"/>
      <c r="CD445" s="154"/>
      <c r="CE445" s="154"/>
      <c r="CF445" s="154"/>
      <c r="CG445" s="154"/>
      <c r="CH445" s="296"/>
    </row>
    <row r="446" spans="1:86" s="108" customFormat="1" ht="26.5" customHeight="1" x14ac:dyDescent="0.25">
      <c r="A446" s="77"/>
      <c r="B446" s="105"/>
      <c r="C446" s="105"/>
      <c r="D446" s="106"/>
      <c r="E446" s="106"/>
      <c r="F446" s="107"/>
      <c r="G446" s="114"/>
      <c r="H446" s="114"/>
      <c r="I446" s="114"/>
      <c r="J446" s="114"/>
      <c r="K446" s="114"/>
      <c r="P446" s="225"/>
      <c r="Q446" s="319"/>
      <c r="R446" s="259"/>
      <c r="S446" s="266"/>
      <c r="T446" s="217"/>
      <c r="U446" s="149"/>
      <c r="V446" s="149"/>
      <c r="W446" s="150"/>
      <c r="X446" s="151"/>
      <c r="Y446" s="229"/>
      <c r="Z446" s="152"/>
      <c r="AA446" s="152"/>
      <c r="AB446" s="152"/>
      <c r="AC446" s="152"/>
      <c r="AD446" s="152"/>
      <c r="AE446" s="152"/>
      <c r="AF446" s="152"/>
      <c r="AG446" s="152"/>
      <c r="AH446" s="152"/>
      <c r="AI446" s="152"/>
      <c r="AJ446" s="152"/>
      <c r="AK446" s="152"/>
      <c r="AL446" s="263"/>
      <c r="AM446" s="263"/>
      <c r="AN446" s="263"/>
      <c r="AO446" s="251"/>
      <c r="AP446" s="153"/>
      <c r="AQ446" s="153"/>
      <c r="AR446" s="153"/>
      <c r="AS446" s="153"/>
      <c r="AT446" s="251"/>
      <c r="AU446" s="251"/>
      <c r="AV446" s="251"/>
      <c r="AW446" s="234"/>
      <c r="AX446" s="231"/>
      <c r="AY446" s="231"/>
      <c r="AZ446" s="241"/>
      <c r="BA446" s="231"/>
      <c r="BB446" s="231"/>
      <c r="BC446" s="231"/>
      <c r="BD446" s="242"/>
      <c r="BE446" s="231"/>
      <c r="BF446" s="231"/>
      <c r="BG446" s="241"/>
      <c r="BH446" s="154"/>
      <c r="BI446" s="154"/>
      <c r="BJ446" s="154"/>
      <c r="BK446" s="154"/>
      <c r="BL446" s="154"/>
      <c r="BM446" s="154"/>
      <c r="BN446" s="154"/>
      <c r="BO446" s="154"/>
      <c r="BP446" s="154"/>
      <c r="BQ446" s="155"/>
      <c r="BR446" s="156"/>
      <c r="BS446" s="156"/>
      <c r="BT446" s="157"/>
      <c r="BU446" s="255"/>
      <c r="BV446" s="252"/>
      <c r="BW446" s="247"/>
      <c r="BX446" s="247"/>
      <c r="BY446" s="247"/>
      <c r="BZ446" s="247"/>
      <c r="CA446" s="247"/>
      <c r="CB446" s="252"/>
      <c r="CC446" s="154"/>
      <c r="CD446" s="154"/>
      <c r="CE446" s="154"/>
      <c r="CF446" s="154"/>
      <c r="CG446" s="154"/>
      <c r="CH446" s="296"/>
    </row>
    <row r="447" spans="1:86" s="108" customFormat="1" ht="26.5" customHeight="1" x14ac:dyDescent="0.25">
      <c r="A447" s="77"/>
      <c r="B447" s="105"/>
      <c r="C447" s="105"/>
      <c r="D447" s="106"/>
      <c r="E447" s="106"/>
      <c r="F447" s="107"/>
      <c r="G447" s="114"/>
      <c r="H447" s="114"/>
      <c r="I447" s="114"/>
      <c r="J447" s="114"/>
      <c r="K447" s="114"/>
      <c r="P447" s="225"/>
      <c r="Q447" s="319"/>
      <c r="R447" s="259"/>
      <c r="S447" s="266"/>
      <c r="T447" s="217"/>
      <c r="U447" s="149"/>
      <c r="V447" s="149"/>
      <c r="W447" s="150"/>
      <c r="X447" s="151"/>
      <c r="Y447" s="229"/>
      <c r="Z447" s="152"/>
      <c r="AA447" s="152"/>
      <c r="AB447" s="152"/>
      <c r="AC447" s="152"/>
      <c r="AD447" s="152"/>
      <c r="AE447" s="152"/>
      <c r="AF447" s="152"/>
      <c r="AG447" s="152"/>
      <c r="AH447" s="152"/>
      <c r="AI447" s="152"/>
      <c r="AJ447" s="152"/>
      <c r="AK447" s="152"/>
      <c r="AL447" s="263"/>
      <c r="AM447" s="263"/>
      <c r="AN447" s="263"/>
      <c r="AO447" s="251"/>
      <c r="AP447" s="153"/>
      <c r="AQ447" s="153"/>
      <c r="AR447" s="153"/>
      <c r="AS447" s="153"/>
      <c r="AT447" s="251"/>
      <c r="AU447" s="251"/>
      <c r="AV447" s="251"/>
      <c r="AW447" s="234"/>
      <c r="AX447" s="231"/>
      <c r="AY447" s="231"/>
      <c r="AZ447" s="241"/>
      <c r="BA447" s="231"/>
      <c r="BB447" s="231"/>
      <c r="BC447" s="231"/>
      <c r="BD447" s="242"/>
      <c r="BE447" s="231"/>
      <c r="BF447" s="231"/>
      <c r="BG447" s="241"/>
      <c r="BH447" s="154"/>
      <c r="BI447" s="154"/>
      <c r="BJ447" s="154"/>
      <c r="BK447" s="154"/>
      <c r="BL447" s="154"/>
      <c r="BM447" s="154"/>
      <c r="BN447" s="154"/>
      <c r="BO447" s="154"/>
      <c r="BP447" s="154"/>
      <c r="BQ447" s="155"/>
      <c r="BR447" s="156"/>
      <c r="BS447" s="156"/>
      <c r="BT447" s="157"/>
      <c r="BU447" s="255"/>
      <c r="BV447" s="252"/>
      <c r="BW447" s="247"/>
      <c r="BX447" s="247"/>
      <c r="BY447" s="247"/>
      <c r="BZ447" s="247"/>
      <c r="CA447" s="247"/>
      <c r="CB447" s="252"/>
      <c r="CC447" s="154"/>
      <c r="CD447" s="154"/>
      <c r="CE447" s="154"/>
      <c r="CF447" s="154"/>
      <c r="CG447" s="154"/>
      <c r="CH447" s="296"/>
    </row>
    <row r="448" spans="1:86" s="108" customFormat="1" ht="26.5" customHeight="1" x14ac:dyDescent="0.25">
      <c r="A448" s="77"/>
      <c r="B448" s="105"/>
      <c r="C448" s="105"/>
      <c r="D448" s="106"/>
      <c r="E448" s="106"/>
      <c r="F448" s="107"/>
      <c r="G448" s="114"/>
      <c r="H448" s="114"/>
      <c r="I448" s="114"/>
      <c r="J448" s="114"/>
      <c r="K448" s="114"/>
      <c r="P448" s="225"/>
      <c r="Q448" s="319"/>
      <c r="R448" s="259"/>
      <c r="S448" s="266"/>
      <c r="T448" s="217"/>
      <c r="U448" s="149"/>
      <c r="V448" s="149"/>
      <c r="W448" s="150"/>
      <c r="X448" s="151"/>
      <c r="Y448" s="229"/>
      <c r="Z448" s="152"/>
      <c r="AA448" s="152"/>
      <c r="AB448" s="152"/>
      <c r="AC448" s="152"/>
      <c r="AD448" s="152"/>
      <c r="AE448" s="152"/>
      <c r="AF448" s="152"/>
      <c r="AG448" s="152"/>
      <c r="AH448" s="152"/>
      <c r="AI448" s="152"/>
      <c r="AJ448" s="152"/>
      <c r="AK448" s="152"/>
      <c r="AL448" s="263"/>
      <c r="AM448" s="263"/>
      <c r="AN448" s="263"/>
      <c r="AO448" s="251"/>
      <c r="AP448" s="153"/>
      <c r="AQ448" s="153"/>
      <c r="AR448" s="153"/>
      <c r="AS448" s="153"/>
      <c r="AT448" s="251"/>
      <c r="AU448" s="251"/>
      <c r="AV448" s="251"/>
      <c r="AW448" s="234"/>
      <c r="AX448" s="231"/>
      <c r="AY448" s="231"/>
      <c r="AZ448" s="241"/>
      <c r="BA448" s="231"/>
      <c r="BB448" s="231"/>
      <c r="BC448" s="231"/>
      <c r="BD448" s="242"/>
      <c r="BE448" s="231"/>
      <c r="BF448" s="231"/>
      <c r="BG448" s="241"/>
      <c r="BH448" s="154"/>
      <c r="BI448" s="154"/>
      <c r="BJ448" s="154"/>
      <c r="BK448" s="154"/>
      <c r="BL448" s="154"/>
      <c r="BM448" s="154"/>
      <c r="BN448" s="154"/>
      <c r="BO448" s="154"/>
      <c r="BP448" s="154"/>
      <c r="BQ448" s="155"/>
      <c r="BR448" s="156"/>
      <c r="BS448" s="156"/>
      <c r="BT448" s="157"/>
      <c r="BU448" s="255"/>
      <c r="BV448" s="252"/>
      <c r="BW448" s="247"/>
      <c r="BX448" s="247"/>
      <c r="BY448" s="247"/>
      <c r="BZ448" s="247"/>
      <c r="CA448" s="247"/>
      <c r="CB448" s="252"/>
      <c r="CC448" s="154"/>
      <c r="CD448" s="154"/>
      <c r="CE448" s="154"/>
      <c r="CF448" s="154"/>
      <c r="CG448" s="154"/>
      <c r="CH448" s="296"/>
    </row>
    <row r="449" spans="1:86" s="108" customFormat="1" ht="26.5" customHeight="1" x14ac:dyDescent="0.25">
      <c r="A449" s="77"/>
      <c r="B449" s="105"/>
      <c r="C449" s="105"/>
      <c r="D449" s="106"/>
      <c r="E449" s="106"/>
      <c r="F449" s="107"/>
      <c r="G449" s="114"/>
      <c r="H449" s="114"/>
      <c r="I449" s="114"/>
      <c r="J449" s="114"/>
      <c r="K449" s="114"/>
      <c r="P449" s="225"/>
      <c r="Q449" s="319"/>
      <c r="R449" s="259"/>
      <c r="S449" s="266"/>
      <c r="T449" s="217"/>
      <c r="U449" s="149"/>
      <c r="V449" s="149"/>
      <c r="W449" s="150"/>
      <c r="X449" s="151"/>
      <c r="Y449" s="229"/>
      <c r="Z449" s="152"/>
      <c r="AA449" s="152"/>
      <c r="AB449" s="152"/>
      <c r="AC449" s="152"/>
      <c r="AD449" s="152"/>
      <c r="AE449" s="152"/>
      <c r="AF449" s="152"/>
      <c r="AG449" s="152"/>
      <c r="AH449" s="152"/>
      <c r="AI449" s="152"/>
      <c r="AJ449" s="152"/>
      <c r="AK449" s="152"/>
      <c r="AL449" s="263"/>
      <c r="AM449" s="263"/>
      <c r="AN449" s="263"/>
      <c r="AO449" s="251"/>
      <c r="AP449" s="153"/>
      <c r="AQ449" s="153"/>
      <c r="AR449" s="153"/>
      <c r="AS449" s="153"/>
      <c r="AT449" s="251"/>
      <c r="AU449" s="251"/>
      <c r="AV449" s="251"/>
      <c r="AW449" s="234"/>
      <c r="AX449" s="231"/>
      <c r="AY449" s="231"/>
      <c r="AZ449" s="241"/>
      <c r="BA449" s="231"/>
      <c r="BB449" s="231"/>
      <c r="BC449" s="231"/>
      <c r="BD449" s="242"/>
      <c r="BE449" s="231"/>
      <c r="BF449" s="231"/>
      <c r="BG449" s="241"/>
      <c r="BH449" s="154"/>
      <c r="BI449" s="154"/>
      <c r="BJ449" s="154"/>
      <c r="BK449" s="154"/>
      <c r="BL449" s="154"/>
      <c r="BM449" s="154"/>
      <c r="BN449" s="154"/>
      <c r="BO449" s="154"/>
      <c r="BP449" s="154"/>
      <c r="BQ449" s="155"/>
      <c r="BR449" s="156"/>
      <c r="BS449" s="156"/>
      <c r="BT449" s="157"/>
      <c r="BU449" s="255"/>
      <c r="BV449" s="252"/>
      <c r="BW449" s="247"/>
      <c r="BX449" s="247"/>
      <c r="BY449" s="247"/>
      <c r="BZ449" s="247"/>
      <c r="CA449" s="247"/>
      <c r="CB449" s="252"/>
      <c r="CC449" s="154"/>
      <c r="CD449" s="154"/>
      <c r="CE449" s="154"/>
      <c r="CF449" s="154"/>
      <c r="CG449" s="154"/>
      <c r="CH449" s="296"/>
    </row>
    <row r="450" spans="1:86" s="108" customFormat="1" ht="26.5" customHeight="1" x14ac:dyDescent="0.25">
      <c r="A450" s="77"/>
      <c r="B450" s="105"/>
      <c r="C450" s="105"/>
      <c r="D450" s="106"/>
      <c r="E450" s="106"/>
      <c r="F450" s="107"/>
      <c r="G450" s="114"/>
      <c r="H450" s="114"/>
      <c r="I450" s="114"/>
      <c r="J450" s="114"/>
      <c r="K450" s="114"/>
      <c r="P450" s="225"/>
      <c r="Q450" s="319"/>
      <c r="R450" s="259"/>
      <c r="S450" s="266"/>
      <c r="T450" s="217"/>
      <c r="U450" s="149"/>
      <c r="V450" s="149"/>
      <c r="W450" s="150"/>
      <c r="X450" s="151"/>
      <c r="Y450" s="229"/>
      <c r="Z450" s="152"/>
      <c r="AA450" s="152"/>
      <c r="AB450" s="152"/>
      <c r="AC450" s="152"/>
      <c r="AD450" s="152"/>
      <c r="AE450" s="152"/>
      <c r="AF450" s="152"/>
      <c r="AG450" s="152"/>
      <c r="AH450" s="152"/>
      <c r="AI450" s="152"/>
      <c r="AJ450" s="152"/>
      <c r="AK450" s="152"/>
      <c r="AL450" s="263"/>
      <c r="AM450" s="263"/>
      <c r="AN450" s="263"/>
      <c r="AO450" s="251"/>
      <c r="AP450" s="153"/>
      <c r="AQ450" s="153"/>
      <c r="AR450" s="153"/>
      <c r="AS450" s="153"/>
      <c r="AT450" s="251"/>
      <c r="AU450" s="251"/>
      <c r="AV450" s="251"/>
      <c r="AW450" s="234"/>
      <c r="AX450" s="231"/>
      <c r="AY450" s="231"/>
      <c r="AZ450" s="241"/>
      <c r="BA450" s="231"/>
      <c r="BB450" s="231"/>
      <c r="BC450" s="231"/>
      <c r="BD450" s="242"/>
      <c r="BE450" s="231"/>
      <c r="BF450" s="231"/>
      <c r="BG450" s="241"/>
      <c r="BH450" s="154"/>
      <c r="BI450" s="154"/>
      <c r="BJ450" s="154"/>
      <c r="BK450" s="154"/>
      <c r="BL450" s="154"/>
      <c r="BM450" s="154"/>
      <c r="BN450" s="154"/>
      <c r="BO450" s="154"/>
      <c r="BP450" s="154"/>
      <c r="BQ450" s="155"/>
      <c r="BR450" s="156"/>
      <c r="BS450" s="156"/>
      <c r="BT450" s="157"/>
      <c r="BU450" s="255"/>
      <c r="BV450" s="252"/>
      <c r="BW450" s="247"/>
      <c r="BX450" s="247"/>
      <c r="BY450" s="247"/>
      <c r="BZ450" s="247"/>
      <c r="CA450" s="247"/>
      <c r="CB450" s="252"/>
      <c r="CC450" s="154"/>
      <c r="CD450" s="154"/>
      <c r="CE450" s="154"/>
      <c r="CF450" s="154"/>
      <c r="CG450" s="154"/>
      <c r="CH450" s="296"/>
    </row>
    <row r="451" spans="1:86" s="108" customFormat="1" ht="26.5" customHeight="1" x14ac:dyDescent="0.25">
      <c r="A451" s="77"/>
      <c r="B451" s="105"/>
      <c r="C451" s="105"/>
      <c r="D451" s="106"/>
      <c r="E451" s="106"/>
      <c r="F451" s="107"/>
      <c r="G451" s="114"/>
      <c r="H451" s="114"/>
      <c r="I451" s="114"/>
      <c r="J451" s="114"/>
      <c r="K451" s="114"/>
      <c r="P451" s="225"/>
      <c r="Q451" s="319"/>
      <c r="R451" s="259"/>
      <c r="S451" s="266"/>
      <c r="T451" s="217"/>
      <c r="U451" s="149"/>
      <c r="V451" s="149"/>
      <c r="W451" s="150"/>
      <c r="X451" s="151"/>
      <c r="Y451" s="229"/>
      <c r="Z451" s="152"/>
      <c r="AA451" s="152"/>
      <c r="AB451" s="152"/>
      <c r="AC451" s="152"/>
      <c r="AD451" s="152"/>
      <c r="AE451" s="152"/>
      <c r="AF451" s="152"/>
      <c r="AG451" s="152"/>
      <c r="AH451" s="152"/>
      <c r="AI451" s="152"/>
      <c r="AJ451" s="152"/>
      <c r="AK451" s="152"/>
      <c r="AL451" s="263"/>
      <c r="AM451" s="263"/>
      <c r="AN451" s="263"/>
      <c r="AO451" s="251"/>
      <c r="AP451" s="153"/>
      <c r="AQ451" s="153"/>
      <c r="AR451" s="153"/>
      <c r="AS451" s="153"/>
      <c r="AT451" s="251"/>
      <c r="AU451" s="251"/>
      <c r="AV451" s="251"/>
      <c r="AW451" s="234"/>
      <c r="AX451" s="231"/>
      <c r="AY451" s="231"/>
      <c r="AZ451" s="241"/>
      <c r="BA451" s="231"/>
      <c r="BB451" s="231"/>
      <c r="BC451" s="231"/>
      <c r="BD451" s="242"/>
      <c r="BE451" s="231"/>
      <c r="BF451" s="231"/>
      <c r="BG451" s="241"/>
      <c r="BH451" s="154"/>
      <c r="BI451" s="154"/>
      <c r="BJ451" s="154"/>
      <c r="BK451" s="154"/>
      <c r="BL451" s="154"/>
      <c r="BM451" s="154"/>
      <c r="BN451" s="154"/>
      <c r="BO451" s="154"/>
      <c r="BP451" s="154"/>
      <c r="BQ451" s="155"/>
      <c r="BR451" s="156"/>
      <c r="BS451" s="156"/>
      <c r="BT451" s="157"/>
      <c r="BU451" s="255"/>
      <c r="BV451" s="252"/>
      <c r="BW451" s="247"/>
      <c r="BX451" s="247"/>
      <c r="BY451" s="247"/>
      <c r="BZ451" s="247"/>
      <c r="CA451" s="247"/>
      <c r="CB451" s="252"/>
      <c r="CC451" s="154"/>
      <c r="CD451" s="154"/>
      <c r="CE451" s="154"/>
      <c r="CF451" s="154"/>
      <c r="CG451" s="154"/>
      <c r="CH451" s="296"/>
    </row>
    <row r="452" spans="1:86" s="108" customFormat="1" ht="26.5" customHeight="1" x14ac:dyDescent="0.25">
      <c r="A452" s="77"/>
      <c r="B452" s="105"/>
      <c r="C452" s="105"/>
      <c r="D452" s="106"/>
      <c r="E452" s="106"/>
      <c r="F452" s="107"/>
      <c r="G452" s="114"/>
      <c r="H452" s="114"/>
      <c r="I452" s="114"/>
      <c r="J452" s="114"/>
      <c r="K452" s="114"/>
      <c r="P452" s="225"/>
      <c r="Q452" s="319"/>
      <c r="R452" s="259"/>
      <c r="S452" s="266"/>
      <c r="T452" s="217"/>
      <c r="U452" s="149"/>
      <c r="V452" s="149"/>
      <c r="W452" s="150"/>
      <c r="X452" s="151"/>
      <c r="Y452" s="229"/>
      <c r="Z452" s="152"/>
      <c r="AA452" s="152"/>
      <c r="AB452" s="152"/>
      <c r="AC452" s="152"/>
      <c r="AD452" s="152"/>
      <c r="AE452" s="152"/>
      <c r="AF452" s="152"/>
      <c r="AG452" s="152"/>
      <c r="AH452" s="152"/>
      <c r="AI452" s="152"/>
      <c r="AJ452" s="152"/>
      <c r="AK452" s="152"/>
      <c r="AL452" s="263"/>
      <c r="AM452" s="263"/>
      <c r="AN452" s="263"/>
      <c r="AO452" s="251"/>
      <c r="AP452" s="153"/>
      <c r="AQ452" s="153"/>
      <c r="AR452" s="153"/>
      <c r="AS452" s="153"/>
      <c r="AT452" s="251"/>
      <c r="AU452" s="251"/>
      <c r="AV452" s="251"/>
      <c r="AW452" s="234"/>
      <c r="AX452" s="231"/>
      <c r="AY452" s="231"/>
      <c r="AZ452" s="241"/>
      <c r="BA452" s="231"/>
      <c r="BB452" s="231"/>
      <c r="BC452" s="231"/>
      <c r="BD452" s="242"/>
      <c r="BE452" s="231"/>
      <c r="BF452" s="231"/>
      <c r="BG452" s="241"/>
      <c r="BH452" s="154"/>
      <c r="BI452" s="154"/>
      <c r="BJ452" s="154"/>
      <c r="BK452" s="154"/>
      <c r="BL452" s="154"/>
      <c r="BM452" s="154"/>
      <c r="BN452" s="154"/>
      <c r="BO452" s="154"/>
      <c r="BP452" s="154"/>
      <c r="BQ452" s="155"/>
      <c r="BR452" s="156"/>
      <c r="BS452" s="156"/>
      <c r="BT452" s="157"/>
      <c r="BU452" s="255"/>
      <c r="BV452" s="252"/>
      <c r="BW452" s="247"/>
      <c r="BX452" s="247"/>
      <c r="BY452" s="247"/>
      <c r="BZ452" s="247"/>
      <c r="CA452" s="247"/>
      <c r="CB452" s="252"/>
      <c r="CC452" s="154"/>
      <c r="CD452" s="154"/>
      <c r="CE452" s="154"/>
      <c r="CF452" s="154"/>
      <c r="CG452" s="154"/>
      <c r="CH452" s="296"/>
    </row>
    <row r="453" spans="1:86" s="108" customFormat="1" ht="26.5" customHeight="1" x14ac:dyDescent="0.25">
      <c r="A453" s="77"/>
      <c r="B453" s="105"/>
      <c r="C453" s="105"/>
      <c r="D453" s="106"/>
      <c r="E453" s="106"/>
      <c r="F453" s="107"/>
      <c r="G453" s="114"/>
      <c r="H453" s="114"/>
      <c r="I453" s="114"/>
      <c r="J453" s="114"/>
      <c r="K453" s="114"/>
      <c r="P453" s="225"/>
      <c r="Q453" s="319"/>
      <c r="R453" s="259"/>
      <c r="S453" s="266"/>
      <c r="T453" s="217"/>
      <c r="U453" s="149"/>
      <c r="V453" s="149"/>
      <c r="W453" s="150"/>
      <c r="X453" s="151"/>
      <c r="Y453" s="229"/>
      <c r="Z453" s="152"/>
      <c r="AA453" s="152"/>
      <c r="AB453" s="152"/>
      <c r="AC453" s="152"/>
      <c r="AD453" s="152"/>
      <c r="AE453" s="152"/>
      <c r="AF453" s="152"/>
      <c r="AG453" s="152"/>
      <c r="AH453" s="152"/>
      <c r="AI453" s="152"/>
      <c r="AJ453" s="152"/>
      <c r="AK453" s="152"/>
      <c r="AL453" s="263"/>
      <c r="AM453" s="263"/>
      <c r="AN453" s="263"/>
      <c r="AO453" s="251"/>
      <c r="AP453" s="153"/>
      <c r="AQ453" s="153"/>
      <c r="AR453" s="153"/>
      <c r="AS453" s="153"/>
      <c r="AT453" s="251"/>
      <c r="AU453" s="251"/>
      <c r="AV453" s="251"/>
      <c r="AW453" s="234"/>
      <c r="AX453" s="231"/>
      <c r="AY453" s="231"/>
      <c r="AZ453" s="241"/>
      <c r="BA453" s="231"/>
      <c r="BB453" s="231"/>
      <c r="BC453" s="231"/>
      <c r="BD453" s="242"/>
      <c r="BE453" s="231"/>
      <c r="BF453" s="231"/>
      <c r="BG453" s="241"/>
      <c r="BH453" s="154"/>
      <c r="BI453" s="154"/>
      <c r="BJ453" s="154"/>
      <c r="BK453" s="154"/>
      <c r="BL453" s="154"/>
      <c r="BM453" s="154"/>
      <c r="BN453" s="154"/>
      <c r="BO453" s="154"/>
      <c r="BP453" s="154"/>
      <c r="BQ453" s="155"/>
      <c r="BR453" s="156"/>
      <c r="BS453" s="156"/>
      <c r="BT453" s="157"/>
      <c r="BU453" s="255"/>
      <c r="BV453" s="252"/>
      <c r="BW453" s="247"/>
      <c r="BX453" s="247"/>
      <c r="BY453" s="247"/>
      <c r="BZ453" s="247"/>
      <c r="CA453" s="247"/>
      <c r="CB453" s="252"/>
      <c r="CC453" s="154"/>
      <c r="CD453" s="154"/>
      <c r="CE453" s="154"/>
      <c r="CF453" s="154"/>
      <c r="CG453" s="154"/>
      <c r="CH453" s="296"/>
    </row>
    <row r="454" spans="1:86" s="108" customFormat="1" ht="26.5" customHeight="1" x14ac:dyDescent="0.25">
      <c r="A454" s="77"/>
      <c r="B454" s="105"/>
      <c r="C454" s="105"/>
      <c r="D454" s="106"/>
      <c r="E454" s="106"/>
      <c r="F454" s="107"/>
      <c r="G454" s="114"/>
      <c r="H454" s="114"/>
      <c r="I454" s="114"/>
      <c r="J454" s="114"/>
      <c r="K454" s="114"/>
      <c r="P454" s="225"/>
      <c r="Q454" s="319"/>
      <c r="R454" s="259"/>
      <c r="S454" s="266"/>
      <c r="T454" s="217"/>
      <c r="U454" s="149"/>
      <c r="V454" s="149"/>
      <c r="W454" s="150"/>
      <c r="X454" s="151"/>
      <c r="Y454" s="229"/>
      <c r="Z454" s="152"/>
      <c r="AA454" s="152"/>
      <c r="AB454" s="152"/>
      <c r="AC454" s="152"/>
      <c r="AD454" s="152"/>
      <c r="AE454" s="152"/>
      <c r="AF454" s="152"/>
      <c r="AG454" s="152"/>
      <c r="AH454" s="152"/>
      <c r="AI454" s="152"/>
      <c r="AJ454" s="152"/>
      <c r="AK454" s="152"/>
      <c r="AL454" s="263"/>
      <c r="AM454" s="263"/>
      <c r="AN454" s="263"/>
      <c r="AO454" s="251"/>
      <c r="AP454" s="153"/>
      <c r="AQ454" s="153"/>
      <c r="AR454" s="153"/>
      <c r="AS454" s="153"/>
      <c r="AT454" s="251"/>
      <c r="AU454" s="251"/>
      <c r="AV454" s="251"/>
      <c r="AW454" s="234"/>
      <c r="AX454" s="231"/>
      <c r="AY454" s="231"/>
      <c r="AZ454" s="241"/>
      <c r="BA454" s="231"/>
      <c r="BB454" s="231"/>
      <c r="BC454" s="231"/>
      <c r="BD454" s="242"/>
      <c r="BE454" s="231"/>
      <c r="BF454" s="231"/>
      <c r="BG454" s="241"/>
      <c r="BH454" s="154"/>
      <c r="BI454" s="154"/>
      <c r="BJ454" s="154"/>
      <c r="BK454" s="154"/>
      <c r="BL454" s="154"/>
      <c r="BM454" s="154"/>
      <c r="BN454" s="154"/>
      <c r="BO454" s="154"/>
      <c r="BP454" s="154"/>
      <c r="BQ454" s="155"/>
      <c r="BR454" s="156"/>
      <c r="BS454" s="156"/>
      <c r="BT454" s="157"/>
      <c r="BU454" s="255"/>
      <c r="BV454" s="252"/>
      <c r="BW454" s="247"/>
      <c r="BX454" s="247"/>
      <c r="BY454" s="247"/>
      <c r="BZ454" s="247"/>
      <c r="CA454" s="247"/>
      <c r="CB454" s="252"/>
      <c r="CC454" s="154"/>
      <c r="CD454" s="154"/>
      <c r="CE454" s="154"/>
      <c r="CF454" s="154"/>
      <c r="CG454" s="154"/>
      <c r="CH454" s="296"/>
    </row>
    <row r="455" spans="1:86" s="108" customFormat="1" ht="26.5" customHeight="1" x14ac:dyDescent="0.25">
      <c r="A455" s="77"/>
      <c r="B455" s="105"/>
      <c r="C455" s="105"/>
      <c r="D455" s="106"/>
      <c r="E455" s="106"/>
      <c r="F455" s="107"/>
      <c r="G455" s="114"/>
      <c r="H455" s="114"/>
      <c r="I455" s="114"/>
      <c r="J455" s="114"/>
      <c r="K455" s="114"/>
      <c r="P455" s="225"/>
      <c r="Q455" s="319"/>
      <c r="R455" s="259"/>
      <c r="S455" s="266"/>
      <c r="T455" s="217"/>
      <c r="U455" s="149"/>
      <c r="V455" s="149"/>
      <c r="W455" s="150"/>
      <c r="X455" s="151"/>
      <c r="Y455" s="229"/>
      <c r="Z455" s="152"/>
      <c r="AA455" s="152"/>
      <c r="AB455" s="152"/>
      <c r="AC455" s="152"/>
      <c r="AD455" s="152"/>
      <c r="AE455" s="152"/>
      <c r="AF455" s="152"/>
      <c r="AG455" s="152"/>
      <c r="AH455" s="152"/>
      <c r="AI455" s="152"/>
      <c r="AJ455" s="152"/>
      <c r="AK455" s="152"/>
      <c r="AL455" s="263"/>
      <c r="AM455" s="263"/>
      <c r="AN455" s="263"/>
      <c r="AO455" s="251"/>
      <c r="AP455" s="153"/>
      <c r="AQ455" s="153"/>
      <c r="AR455" s="153"/>
      <c r="AS455" s="153"/>
      <c r="AT455" s="251"/>
      <c r="AU455" s="251"/>
      <c r="AV455" s="251"/>
      <c r="AW455" s="234"/>
      <c r="AX455" s="231"/>
      <c r="AY455" s="231"/>
      <c r="AZ455" s="241"/>
      <c r="BA455" s="231"/>
      <c r="BB455" s="231"/>
      <c r="BC455" s="231"/>
      <c r="BD455" s="242"/>
      <c r="BE455" s="231"/>
      <c r="BF455" s="231"/>
      <c r="BG455" s="241"/>
      <c r="BH455" s="154"/>
      <c r="BI455" s="154"/>
      <c r="BJ455" s="154"/>
      <c r="BK455" s="154"/>
      <c r="BL455" s="154"/>
      <c r="BM455" s="154"/>
      <c r="BN455" s="154"/>
      <c r="BO455" s="154"/>
      <c r="BP455" s="154"/>
      <c r="BQ455" s="155"/>
      <c r="BR455" s="156"/>
      <c r="BS455" s="156"/>
      <c r="BT455" s="157"/>
      <c r="BU455" s="255"/>
      <c r="BV455" s="252"/>
      <c r="BW455" s="247"/>
      <c r="BX455" s="247"/>
      <c r="BY455" s="247"/>
      <c r="BZ455" s="247"/>
      <c r="CA455" s="247"/>
      <c r="CB455" s="252"/>
      <c r="CC455" s="154"/>
      <c r="CD455" s="154"/>
      <c r="CE455" s="154"/>
      <c r="CF455" s="154"/>
      <c r="CG455" s="154"/>
      <c r="CH455" s="296"/>
    </row>
    <row r="456" spans="1:86" s="108" customFormat="1" ht="26.5" customHeight="1" x14ac:dyDescent="0.25">
      <c r="A456" s="77"/>
      <c r="B456" s="105"/>
      <c r="C456" s="105"/>
      <c r="D456" s="106"/>
      <c r="E456" s="106"/>
      <c r="F456" s="107"/>
      <c r="G456" s="114"/>
      <c r="H456" s="114"/>
      <c r="I456" s="114"/>
      <c r="J456" s="114"/>
      <c r="K456" s="114"/>
      <c r="P456" s="225"/>
      <c r="Q456" s="319"/>
      <c r="R456" s="259"/>
      <c r="S456" s="266"/>
      <c r="T456" s="217"/>
      <c r="U456" s="149"/>
      <c r="V456" s="149"/>
      <c r="W456" s="150"/>
      <c r="X456" s="151"/>
      <c r="Y456" s="229"/>
      <c r="Z456" s="152"/>
      <c r="AA456" s="152"/>
      <c r="AB456" s="152"/>
      <c r="AC456" s="152"/>
      <c r="AD456" s="152"/>
      <c r="AE456" s="152"/>
      <c r="AF456" s="152"/>
      <c r="AG456" s="152"/>
      <c r="AH456" s="152"/>
      <c r="AI456" s="152"/>
      <c r="AJ456" s="152"/>
      <c r="AK456" s="152"/>
      <c r="AL456" s="263"/>
      <c r="AM456" s="263"/>
      <c r="AN456" s="263"/>
      <c r="AO456" s="251"/>
      <c r="AP456" s="153"/>
      <c r="AQ456" s="153"/>
      <c r="AR456" s="153"/>
      <c r="AS456" s="153"/>
      <c r="AT456" s="251"/>
      <c r="AU456" s="251"/>
      <c r="AV456" s="251"/>
      <c r="AW456" s="234"/>
      <c r="AX456" s="231"/>
      <c r="AY456" s="231"/>
      <c r="AZ456" s="241"/>
      <c r="BA456" s="231"/>
      <c r="BB456" s="231"/>
      <c r="BC456" s="231"/>
      <c r="BD456" s="242"/>
      <c r="BE456" s="231"/>
      <c r="BF456" s="231"/>
      <c r="BG456" s="241"/>
      <c r="BH456" s="154"/>
      <c r="BI456" s="154"/>
      <c r="BJ456" s="154"/>
      <c r="BK456" s="154"/>
      <c r="BL456" s="154"/>
      <c r="BM456" s="154"/>
      <c r="BN456" s="154"/>
      <c r="BO456" s="154"/>
      <c r="BP456" s="154"/>
      <c r="BQ456" s="155"/>
      <c r="BR456" s="156"/>
      <c r="BS456" s="156"/>
      <c r="BT456" s="157"/>
      <c r="BU456" s="255"/>
      <c r="BV456" s="252"/>
      <c r="BW456" s="247"/>
      <c r="BX456" s="247"/>
      <c r="BY456" s="247"/>
      <c r="BZ456" s="247"/>
      <c r="CA456" s="247"/>
      <c r="CB456" s="252"/>
      <c r="CC456" s="154"/>
      <c r="CD456" s="154"/>
      <c r="CE456" s="154"/>
      <c r="CF456" s="154"/>
      <c r="CG456" s="154"/>
      <c r="CH456" s="296"/>
    </row>
    <row r="457" spans="1:86" s="108" customFormat="1" ht="26.5" customHeight="1" x14ac:dyDescent="0.25">
      <c r="A457" s="77"/>
      <c r="B457" s="105"/>
      <c r="C457" s="105"/>
      <c r="D457" s="106"/>
      <c r="E457" s="106"/>
      <c r="F457" s="107"/>
      <c r="G457" s="114"/>
      <c r="H457" s="114"/>
      <c r="I457" s="114"/>
      <c r="J457" s="114"/>
      <c r="K457" s="114"/>
      <c r="P457" s="225"/>
      <c r="Q457" s="319"/>
      <c r="R457" s="259"/>
      <c r="S457" s="266"/>
      <c r="T457" s="217"/>
      <c r="U457" s="149"/>
      <c r="V457" s="149"/>
      <c r="W457" s="150"/>
      <c r="X457" s="151"/>
      <c r="Y457" s="229"/>
      <c r="Z457" s="152"/>
      <c r="AA457" s="152"/>
      <c r="AB457" s="152"/>
      <c r="AC457" s="152"/>
      <c r="AD457" s="152"/>
      <c r="AE457" s="152"/>
      <c r="AF457" s="152"/>
      <c r="AG457" s="152"/>
      <c r="AH457" s="152"/>
      <c r="AI457" s="152"/>
      <c r="AJ457" s="152"/>
      <c r="AK457" s="152"/>
      <c r="AL457" s="263"/>
      <c r="AM457" s="263"/>
      <c r="AN457" s="263"/>
      <c r="AO457" s="251"/>
      <c r="AP457" s="153"/>
      <c r="AQ457" s="153"/>
      <c r="AR457" s="153"/>
      <c r="AS457" s="153"/>
      <c r="AT457" s="251"/>
      <c r="AU457" s="251"/>
      <c r="AV457" s="251"/>
      <c r="AW457" s="234"/>
      <c r="AX457" s="231"/>
      <c r="AY457" s="231"/>
      <c r="AZ457" s="241"/>
      <c r="BA457" s="231"/>
      <c r="BB457" s="231"/>
      <c r="BC457" s="231"/>
      <c r="BD457" s="242"/>
      <c r="BE457" s="231"/>
      <c r="BF457" s="231"/>
      <c r="BG457" s="241"/>
      <c r="BH457" s="154"/>
      <c r="BI457" s="154"/>
      <c r="BJ457" s="154"/>
      <c r="BK457" s="154"/>
      <c r="BL457" s="154"/>
      <c r="BM457" s="154"/>
      <c r="BN457" s="154"/>
      <c r="BO457" s="154"/>
      <c r="BP457" s="154"/>
      <c r="BQ457" s="155"/>
      <c r="BR457" s="156"/>
      <c r="BS457" s="156"/>
      <c r="BT457" s="157"/>
      <c r="BU457" s="255"/>
      <c r="BV457" s="252"/>
      <c r="BW457" s="247"/>
      <c r="BX457" s="247"/>
      <c r="BY457" s="247"/>
      <c r="BZ457" s="247"/>
      <c r="CA457" s="247"/>
      <c r="CB457" s="252"/>
      <c r="CC457" s="154"/>
      <c r="CD457" s="154"/>
      <c r="CE457" s="154"/>
      <c r="CF457" s="154"/>
      <c r="CG457" s="154"/>
      <c r="CH457" s="296"/>
    </row>
    <row r="458" spans="1:86" s="108" customFormat="1" ht="26.5" customHeight="1" x14ac:dyDescent="0.25">
      <c r="A458" s="77"/>
      <c r="B458" s="105"/>
      <c r="C458" s="105"/>
      <c r="D458" s="106"/>
      <c r="E458" s="106"/>
      <c r="F458" s="107"/>
      <c r="G458" s="114"/>
      <c r="H458" s="114"/>
      <c r="I458" s="114"/>
      <c r="J458" s="114"/>
      <c r="K458" s="114"/>
      <c r="P458" s="225"/>
      <c r="Q458" s="319"/>
      <c r="R458" s="259"/>
      <c r="S458" s="266"/>
      <c r="T458" s="217"/>
      <c r="U458" s="149"/>
      <c r="V458" s="149"/>
      <c r="W458" s="150"/>
      <c r="X458" s="151"/>
      <c r="Y458" s="229"/>
      <c r="Z458" s="152"/>
      <c r="AA458" s="152"/>
      <c r="AB458" s="152"/>
      <c r="AC458" s="152"/>
      <c r="AD458" s="152"/>
      <c r="AE458" s="152"/>
      <c r="AF458" s="152"/>
      <c r="AG458" s="152"/>
      <c r="AH458" s="152"/>
      <c r="AI458" s="152"/>
      <c r="AJ458" s="152"/>
      <c r="AK458" s="152"/>
      <c r="AL458" s="263"/>
      <c r="AM458" s="263"/>
      <c r="AN458" s="263"/>
      <c r="AO458" s="251"/>
      <c r="AP458" s="153"/>
      <c r="AQ458" s="153"/>
      <c r="AR458" s="153"/>
      <c r="AS458" s="153"/>
      <c r="AT458" s="251"/>
      <c r="AU458" s="251"/>
      <c r="AV458" s="251"/>
      <c r="AW458" s="234"/>
      <c r="AX458" s="231"/>
      <c r="AY458" s="231"/>
      <c r="AZ458" s="241"/>
      <c r="BA458" s="231"/>
      <c r="BB458" s="231"/>
      <c r="BC458" s="231"/>
      <c r="BD458" s="242"/>
      <c r="BE458" s="231"/>
      <c r="BF458" s="231"/>
      <c r="BG458" s="241"/>
      <c r="BH458" s="154"/>
      <c r="BI458" s="154"/>
      <c r="BJ458" s="154"/>
      <c r="BK458" s="154"/>
      <c r="BL458" s="154"/>
      <c r="BM458" s="154"/>
      <c r="BN458" s="154"/>
      <c r="BO458" s="154"/>
      <c r="BP458" s="154"/>
      <c r="BQ458" s="155"/>
      <c r="BR458" s="156"/>
      <c r="BS458" s="156"/>
      <c r="BT458" s="157"/>
      <c r="BU458" s="255"/>
      <c r="BV458" s="252"/>
      <c r="BW458" s="247"/>
      <c r="BX458" s="247"/>
      <c r="BY458" s="247"/>
      <c r="BZ458" s="247"/>
      <c r="CA458" s="247"/>
      <c r="CB458" s="252"/>
      <c r="CC458" s="154"/>
      <c r="CD458" s="154"/>
      <c r="CE458" s="154"/>
      <c r="CF458" s="154"/>
      <c r="CG458" s="154"/>
      <c r="CH458" s="296"/>
    </row>
    <row r="459" spans="1:86" s="108" customFormat="1" ht="26.5" customHeight="1" x14ac:dyDescent="0.25">
      <c r="A459" s="77"/>
      <c r="B459" s="105"/>
      <c r="C459" s="105"/>
      <c r="D459" s="106"/>
      <c r="E459" s="106"/>
      <c r="F459" s="107"/>
      <c r="G459" s="114"/>
      <c r="H459" s="114"/>
      <c r="I459" s="114"/>
      <c r="J459" s="114"/>
      <c r="K459" s="114"/>
      <c r="P459" s="225"/>
      <c r="Q459" s="319"/>
      <c r="R459" s="259"/>
      <c r="S459" s="266"/>
      <c r="T459" s="217"/>
      <c r="U459" s="149"/>
      <c r="V459" s="149"/>
      <c r="W459" s="150"/>
      <c r="X459" s="151"/>
      <c r="Y459" s="229"/>
      <c r="Z459" s="152"/>
      <c r="AA459" s="152"/>
      <c r="AB459" s="152"/>
      <c r="AC459" s="152"/>
      <c r="AD459" s="152"/>
      <c r="AE459" s="152"/>
      <c r="AF459" s="152"/>
      <c r="AG459" s="152"/>
      <c r="AH459" s="152"/>
      <c r="AI459" s="152"/>
      <c r="AJ459" s="152"/>
      <c r="AK459" s="152"/>
      <c r="AL459" s="263"/>
      <c r="AM459" s="263"/>
      <c r="AN459" s="263"/>
      <c r="AO459" s="251"/>
      <c r="AP459" s="153"/>
      <c r="AQ459" s="153"/>
      <c r="AR459" s="153"/>
      <c r="AS459" s="153"/>
      <c r="AT459" s="251"/>
      <c r="AU459" s="251"/>
      <c r="AV459" s="251"/>
      <c r="AW459" s="234"/>
      <c r="AX459" s="231"/>
      <c r="AY459" s="231"/>
      <c r="AZ459" s="241"/>
      <c r="BA459" s="231"/>
      <c r="BB459" s="231"/>
      <c r="BC459" s="231"/>
      <c r="BD459" s="242"/>
      <c r="BE459" s="231"/>
      <c r="BF459" s="231"/>
      <c r="BG459" s="241"/>
      <c r="BH459" s="154"/>
      <c r="BI459" s="154"/>
      <c r="BJ459" s="154"/>
      <c r="BK459" s="154"/>
      <c r="BL459" s="154"/>
      <c r="BM459" s="154"/>
      <c r="BN459" s="154"/>
      <c r="BO459" s="154"/>
      <c r="BP459" s="154"/>
      <c r="BQ459" s="155"/>
      <c r="BR459" s="156"/>
      <c r="BS459" s="156"/>
      <c r="BT459" s="157"/>
      <c r="BU459" s="255"/>
      <c r="BV459" s="252"/>
      <c r="BW459" s="247"/>
      <c r="BX459" s="247"/>
      <c r="BY459" s="247"/>
      <c r="BZ459" s="247"/>
      <c r="CA459" s="247"/>
      <c r="CB459" s="252"/>
      <c r="CC459" s="154"/>
      <c r="CD459" s="154"/>
      <c r="CE459" s="154"/>
      <c r="CF459" s="154"/>
      <c r="CG459" s="154"/>
      <c r="CH459" s="296"/>
    </row>
    <row r="460" spans="1:86" s="108" customFormat="1" ht="26.5" customHeight="1" x14ac:dyDescent="0.25">
      <c r="A460" s="77"/>
      <c r="B460" s="105"/>
      <c r="C460" s="105"/>
      <c r="D460" s="106"/>
      <c r="E460" s="106"/>
      <c r="F460" s="107"/>
      <c r="G460" s="114"/>
      <c r="H460" s="114"/>
      <c r="I460" s="114"/>
      <c r="J460" s="114"/>
      <c r="K460" s="114"/>
      <c r="P460" s="225"/>
      <c r="Q460" s="319"/>
      <c r="R460" s="259"/>
      <c r="S460" s="266"/>
      <c r="T460" s="217"/>
      <c r="U460" s="149"/>
      <c r="V460" s="149"/>
      <c r="W460" s="150"/>
      <c r="X460" s="151"/>
      <c r="Y460" s="229"/>
      <c r="Z460" s="152"/>
      <c r="AA460" s="152"/>
      <c r="AB460" s="152"/>
      <c r="AC460" s="152"/>
      <c r="AD460" s="152"/>
      <c r="AE460" s="152"/>
      <c r="AF460" s="152"/>
      <c r="AG460" s="152"/>
      <c r="AH460" s="152"/>
      <c r="AI460" s="152"/>
      <c r="AJ460" s="152"/>
      <c r="AK460" s="152"/>
      <c r="AL460" s="263"/>
      <c r="AM460" s="263"/>
      <c r="AN460" s="263"/>
      <c r="AO460" s="251"/>
      <c r="AP460" s="153"/>
      <c r="AQ460" s="153"/>
      <c r="AR460" s="153"/>
      <c r="AS460" s="153"/>
      <c r="AT460" s="251"/>
      <c r="AU460" s="251"/>
      <c r="AV460" s="251"/>
      <c r="AW460" s="234"/>
      <c r="AX460" s="231"/>
      <c r="AY460" s="231"/>
      <c r="AZ460" s="241"/>
      <c r="BA460" s="231"/>
      <c r="BB460" s="231"/>
      <c r="BC460" s="231"/>
      <c r="BD460" s="242"/>
      <c r="BE460" s="231"/>
      <c r="BF460" s="231"/>
      <c r="BG460" s="241"/>
      <c r="BH460" s="154"/>
      <c r="BI460" s="154"/>
      <c r="BJ460" s="154"/>
      <c r="BK460" s="154"/>
      <c r="BL460" s="154"/>
      <c r="BM460" s="154"/>
      <c r="BN460" s="154"/>
      <c r="BO460" s="154"/>
      <c r="BP460" s="154"/>
      <c r="BQ460" s="155"/>
      <c r="BR460" s="156"/>
      <c r="BS460" s="156"/>
      <c r="BT460" s="157"/>
      <c r="BU460" s="255"/>
      <c r="BV460" s="252"/>
      <c r="BW460" s="247"/>
      <c r="BX460" s="247"/>
      <c r="BY460" s="247"/>
      <c r="BZ460" s="247"/>
      <c r="CA460" s="247"/>
      <c r="CB460" s="252"/>
      <c r="CC460" s="154"/>
      <c r="CD460" s="154"/>
      <c r="CE460" s="154"/>
      <c r="CF460" s="154"/>
      <c r="CG460" s="154"/>
      <c r="CH460" s="296"/>
    </row>
    <row r="461" spans="1:86" s="108" customFormat="1" ht="26.5" customHeight="1" x14ac:dyDescent="0.25">
      <c r="A461" s="77"/>
      <c r="B461" s="105"/>
      <c r="C461" s="105"/>
      <c r="D461" s="106"/>
      <c r="E461" s="106"/>
      <c r="F461" s="107"/>
      <c r="G461" s="114"/>
      <c r="H461" s="114"/>
      <c r="I461" s="114"/>
      <c r="J461" s="114"/>
      <c r="K461" s="114"/>
      <c r="P461" s="225"/>
      <c r="Q461" s="319"/>
      <c r="R461" s="259"/>
      <c r="S461" s="266"/>
      <c r="T461" s="217"/>
      <c r="U461" s="149"/>
      <c r="V461" s="149"/>
      <c r="W461" s="150"/>
      <c r="X461" s="151"/>
      <c r="Y461" s="229"/>
      <c r="Z461" s="152"/>
      <c r="AA461" s="152"/>
      <c r="AB461" s="152"/>
      <c r="AC461" s="152"/>
      <c r="AD461" s="152"/>
      <c r="AE461" s="152"/>
      <c r="AF461" s="152"/>
      <c r="AG461" s="152"/>
      <c r="AH461" s="152"/>
      <c r="AI461" s="152"/>
      <c r="AJ461" s="152"/>
      <c r="AK461" s="152"/>
      <c r="AL461" s="263"/>
      <c r="AM461" s="263"/>
      <c r="AN461" s="263"/>
      <c r="AO461" s="251"/>
      <c r="AP461" s="153"/>
      <c r="AQ461" s="153"/>
      <c r="AR461" s="153"/>
      <c r="AS461" s="153"/>
      <c r="AT461" s="251"/>
      <c r="AU461" s="251"/>
      <c r="AV461" s="251"/>
      <c r="AW461" s="234"/>
      <c r="AX461" s="231"/>
      <c r="AY461" s="231"/>
      <c r="AZ461" s="241"/>
      <c r="BA461" s="231"/>
      <c r="BB461" s="231"/>
      <c r="BC461" s="231"/>
      <c r="BD461" s="242"/>
      <c r="BE461" s="231"/>
      <c r="BF461" s="231"/>
      <c r="BG461" s="241"/>
      <c r="BH461" s="154"/>
      <c r="BI461" s="154"/>
      <c r="BJ461" s="154"/>
      <c r="BK461" s="154"/>
      <c r="BL461" s="154"/>
      <c r="BM461" s="154"/>
      <c r="BN461" s="154"/>
      <c r="BO461" s="154"/>
      <c r="BP461" s="154"/>
      <c r="BQ461" s="155"/>
      <c r="BR461" s="156"/>
      <c r="BS461" s="156"/>
      <c r="BT461" s="157"/>
      <c r="BU461" s="255"/>
      <c r="BV461" s="252"/>
      <c r="BW461" s="247"/>
      <c r="BX461" s="247"/>
      <c r="BY461" s="247"/>
      <c r="BZ461" s="247"/>
      <c r="CA461" s="247"/>
      <c r="CB461" s="252"/>
      <c r="CC461" s="154"/>
      <c r="CD461" s="154"/>
      <c r="CE461" s="154"/>
      <c r="CF461" s="154"/>
      <c r="CG461" s="154"/>
      <c r="CH461" s="296"/>
    </row>
    <row r="462" spans="1:86" s="108" customFormat="1" ht="26.5" customHeight="1" x14ac:dyDescent="0.25">
      <c r="A462" s="77"/>
      <c r="B462" s="105"/>
      <c r="C462" s="105"/>
      <c r="D462" s="106"/>
      <c r="E462" s="106"/>
      <c r="F462" s="107"/>
      <c r="G462" s="114"/>
      <c r="H462" s="114"/>
      <c r="I462" s="114"/>
      <c r="J462" s="114"/>
      <c r="K462" s="114"/>
      <c r="P462" s="225"/>
      <c r="Q462" s="319"/>
      <c r="R462" s="259"/>
      <c r="S462" s="266"/>
      <c r="T462" s="217"/>
      <c r="U462" s="149"/>
      <c r="V462" s="149"/>
      <c r="W462" s="150"/>
      <c r="X462" s="151"/>
      <c r="Y462" s="229"/>
      <c r="Z462" s="152"/>
      <c r="AA462" s="152"/>
      <c r="AB462" s="152"/>
      <c r="AC462" s="152"/>
      <c r="AD462" s="152"/>
      <c r="AE462" s="152"/>
      <c r="AF462" s="152"/>
      <c r="AG462" s="152"/>
      <c r="AH462" s="152"/>
      <c r="AI462" s="152"/>
      <c r="AJ462" s="152"/>
      <c r="AK462" s="152"/>
      <c r="AL462" s="263"/>
      <c r="AM462" s="263"/>
      <c r="AN462" s="263"/>
      <c r="AO462" s="251"/>
      <c r="AP462" s="153"/>
      <c r="AQ462" s="153"/>
      <c r="AR462" s="153"/>
      <c r="AS462" s="153"/>
      <c r="AT462" s="251"/>
      <c r="AU462" s="251"/>
      <c r="AV462" s="251"/>
      <c r="AW462" s="234"/>
      <c r="AX462" s="231"/>
      <c r="AY462" s="231"/>
      <c r="AZ462" s="241"/>
      <c r="BA462" s="231"/>
      <c r="BB462" s="231"/>
      <c r="BC462" s="231"/>
      <c r="BD462" s="242"/>
      <c r="BE462" s="231"/>
      <c r="BF462" s="231"/>
      <c r="BG462" s="241"/>
      <c r="BH462" s="154"/>
      <c r="BI462" s="154"/>
      <c r="BJ462" s="154"/>
      <c r="BK462" s="154"/>
      <c r="BL462" s="154"/>
      <c r="BM462" s="154"/>
      <c r="BN462" s="154"/>
      <c r="BO462" s="154"/>
      <c r="BP462" s="154"/>
      <c r="BQ462" s="155"/>
      <c r="BR462" s="156"/>
      <c r="BS462" s="156"/>
      <c r="BT462" s="157"/>
      <c r="BU462" s="255"/>
      <c r="BV462" s="252"/>
      <c r="BW462" s="247"/>
      <c r="BX462" s="247"/>
      <c r="BY462" s="247"/>
      <c r="BZ462" s="247"/>
      <c r="CA462" s="247"/>
      <c r="CB462" s="252"/>
      <c r="CC462" s="154"/>
      <c r="CD462" s="154"/>
      <c r="CE462" s="154"/>
      <c r="CF462" s="154"/>
      <c r="CG462" s="154"/>
      <c r="CH462" s="296"/>
    </row>
    <row r="463" spans="1:86" s="108" customFormat="1" ht="26.5" customHeight="1" x14ac:dyDescent="0.25">
      <c r="A463" s="77"/>
      <c r="B463" s="105"/>
      <c r="C463" s="105"/>
      <c r="D463" s="106"/>
      <c r="E463" s="106"/>
      <c r="F463" s="107"/>
      <c r="G463" s="114"/>
      <c r="H463" s="114"/>
      <c r="I463" s="114"/>
      <c r="J463" s="114"/>
      <c r="K463" s="114"/>
      <c r="P463" s="225"/>
      <c r="Q463" s="319"/>
      <c r="R463" s="259"/>
      <c r="S463" s="266"/>
      <c r="T463" s="217"/>
      <c r="U463" s="149"/>
      <c r="V463" s="149"/>
      <c r="W463" s="150"/>
      <c r="X463" s="151"/>
      <c r="Y463" s="229"/>
      <c r="Z463" s="152"/>
      <c r="AA463" s="152"/>
      <c r="AB463" s="152"/>
      <c r="AC463" s="152"/>
      <c r="AD463" s="152"/>
      <c r="AE463" s="152"/>
      <c r="AF463" s="152"/>
      <c r="AG463" s="152"/>
      <c r="AH463" s="152"/>
      <c r="AI463" s="152"/>
      <c r="AJ463" s="152"/>
      <c r="AK463" s="152"/>
      <c r="AL463" s="263"/>
      <c r="AM463" s="263"/>
      <c r="AN463" s="263"/>
      <c r="AO463" s="251"/>
      <c r="AP463" s="153"/>
      <c r="AQ463" s="153"/>
      <c r="AR463" s="153"/>
      <c r="AS463" s="153"/>
      <c r="AT463" s="251"/>
      <c r="AU463" s="251"/>
      <c r="AV463" s="251"/>
      <c r="AW463" s="234"/>
      <c r="AX463" s="231"/>
      <c r="AY463" s="231"/>
      <c r="AZ463" s="241"/>
      <c r="BA463" s="231"/>
      <c r="BB463" s="231"/>
      <c r="BC463" s="231"/>
      <c r="BD463" s="242"/>
      <c r="BE463" s="231"/>
      <c r="BF463" s="231"/>
      <c r="BG463" s="241"/>
      <c r="BH463" s="154"/>
      <c r="BI463" s="154"/>
      <c r="BJ463" s="154"/>
      <c r="BK463" s="154"/>
      <c r="BL463" s="154"/>
      <c r="BM463" s="154"/>
      <c r="BN463" s="154"/>
      <c r="BO463" s="154"/>
      <c r="BP463" s="154"/>
      <c r="BQ463" s="155"/>
      <c r="BR463" s="156"/>
      <c r="BS463" s="156"/>
      <c r="BT463" s="157"/>
      <c r="BU463" s="255"/>
      <c r="BV463" s="252"/>
      <c r="BW463" s="247"/>
      <c r="BX463" s="247"/>
      <c r="BY463" s="247"/>
      <c r="BZ463" s="247"/>
      <c r="CA463" s="247"/>
      <c r="CB463" s="252"/>
      <c r="CC463" s="154"/>
      <c r="CD463" s="154"/>
      <c r="CE463" s="154"/>
      <c r="CF463" s="154"/>
      <c r="CG463" s="154"/>
      <c r="CH463" s="296"/>
    </row>
  </sheetData>
  <sheetProtection algorithmName="SHA-512" hashValue="fHMDwmJb49H1SzSCHWFDmvyM7sinMsmicKI1epBip8RHPVH+9Eq/oC2JaKvG8KFl1Chy0bih/tBku50iT6xUAg==" saltValue="8Noma9TGoDQQd9C+NKkMdg==" spinCount="100000" sheet="1" formatCells="0" formatColumns="0" formatRows="0" insertColumns="0" deleteRows="0" sort="0" autoFilter="0" pivotTables="0"/>
  <autoFilter ref="A6:IN463" xr:uid="{00000000-0001-0000-0000-000000000000}">
    <filterColumn colId="80" showButton="0"/>
    <filterColumn colId="81" showButton="0"/>
    <filterColumn colId="82" showButton="0"/>
    <filterColumn colId="83" showButton="0"/>
  </autoFilter>
  <mergeCells count="28">
    <mergeCell ref="G5:O5"/>
    <mergeCell ref="BW5:BW6"/>
    <mergeCell ref="CC6:CG6"/>
    <mergeCell ref="A5:A6"/>
    <mergeCell ref="B5:F5"/>
    <mergeCell ref="AL5:AN5"/>
    <mergeCell ref="AV5:BG5"/>
    <mergeCell ref="CA5:CA6"/>
    <mergeCell ref="BX5:BX6"/>
    <mergeCell ref="BY5:BY6"/>
    <mergeCell ref="BZ5:BZ6"/>
    <mergeCell ref="Q5:S5"/>
    <mergeCell ref="CH5:CH6"/>
    <mergeCell ref="T3:Y3"/>
    <mergeCell ref="X5:X6"/>
    <mergeCell ref="U5:U6"/>
    <mergeCell ref="V5:V6"/>
    <mergeCell ref="W5:W6"/>
    <mergeCell ref="T5:T6"/>
    <mergeCell ref="BX3:CB3"/>
    <mergeCell ref="AO5:AR5"/>
    <mergeCell ref="Z5:AK5"/>
    <mergeCell ref="BH5:BK5"/>
    <mergeCell ref="BL5:BO5"/>
    <mergeCell ref="CB5:CB6"/>
    <mergeCell ref="BT5:BT6"/>
    <mergeCell ref="BU5:BU6"/>
    <mergeCell ref="BV5:BV6"/>
  </mergeCells>
  <phoneticPr fontId="77" type="noConversion"/>
  <conditionalFormatting sqref="K8:K463">
    <cfRule type="cellIs" dxfId="21" priority="23" operator="equal">
      <formula>"Très toxique"</formula>
    </cfRule>
  </conditionalFormatting>
  <conditionalFormatting sqref="AT8:AT416">
    <cfRule type="expression" dxfId="20" priority="38">
      <formula>AT8&gt;=10000</formula>
    </cfRule>
    <cfRule type="expression" dxfId="19" priority="39">
      <formula>AT8&lt;100</formula>
    </cfRule>
    <cfRule type="cellIs" dxfId="18" priority="40" operator="between">
      <formula>100</formula>
      <formula>9999</formula>
    </cfRule>
  </conditionalFormatting>
  <conditionalFormatting sqref="AV8:AV414">
    <cfRule type="expression" dxfId="17" priority="3">
      <formula>AV8&lt;&gt;"NON"</formula>
    </cfRule>
  </conditionalFormatting>
  <conditionalFormatting sqref="AX8:AX463">
    <cfRule type="expression" dxfId="16" priority="13">
      <formula>AX8&lt;&gt;"NON"</formula>
    </cfRule>
  </conditionalFormatting>
  <conditionalFormatting sqref="AW8:AX463">
    <cfRule type="expression" dxfId="15" priority="15">
      <formula>AW8="RISQUE NON FAIBLE"</formula>
    </cfRule>
    <cfRule type="expression" dxfId="14" priority="16">
      <formula>AW8="RISQUE MINIME"</formula>
    </cfRule>
  </conditionalFormatting>
  <conditionalFormatting sqref="BC8:BC414 AZ8:AZ463">
    <cfRule type="expression" dxfId="13" priority="9">
      <formula>AX8&lt;&gt;"OUI"</formula>
    </cfRule>
  </conditionalFormatting>
  <conditionalFormatting sqref="BD8:BD463">
    <cfRule type="expression" dxfId="12" priority="10">
      <formula>BA8&lt;&gt;"OUI"</formula>
    </cfRule>
  </conditionalFormatting>
  <conditionalFormatting sqref="BA8:BA463">
    <cfRule type="expression" dxfId="11" priority="14">
      <formula>BA8&lt;&gt;"NON"</formula>
    </cfRule>
  </conditionalFormatting>
  <conditionalFormatting sqref="BB8:BB414">
    <cfRule type="expression" dxfId="10" priority="12">
      <formula>BA8&lt;&gt;"OUI"</formula>
    </cfRule>
  </conditionalFormatting>
  <conditionalFormatting sqref="BE8:BE414">
    <cfRule type="expression" dxfId="9" priority="1" stopIfTrue="1">
      <formula>BE8&lt;&gt;"NON"</formula>
    </cfRule>
  </conditionalFormatting>
  <conditionalFormatting sqref="BF8:BF414">
    <cfRule type="expression" dxfId="8" priority="7">
      <formula>BE8="NON"</formula>
    </cfRule>
  </conditionalFormatting>
  <conditionalFormatting sqref="BG8:BG463">
    <cfRule type="expression" dxfId="7" priority="6">
      <formula>BE8="NON"</formula>
    </cfRule>
  </conditionalFormatting>
  <conditionalFormatting sqref="CB8:CB463">
    <cfRule type="cellIs" dxfId="6" priority="24" stopIfTrue="1" operator="greaterThanOrEqual">
      <formula>100</formula>
    </cfRule>
    <cfRule type="cellIs" dxfId="5" priority="25" operator="lessThan">
      <formula>100</formula>
    </cfRule>
  </conditionalFormatting>
  <conditionalFormatting sqref="CH8:CH463">
    <cfRule type="expression" dxfId="4" priority="17">
      <formula>CH8="NON"</formula>
    </cfRule>
    <cfRule type="expression" dxfId="3" priority="18">
      <formula>CH8="OUI"</formula>
    </cfRule>
  </conditionalFormatting>
  <conditionalFormatting sqref="AY8:AY414">
    <cfRule type="expression" dxfId="2" priority="43">
      <formula>AX8&lt;&gt;"OUI"</formula>
    </cfRule>
  </conditionalFormatting>
  <dataValidations count="7">
    <dataValidation type="list" allowBlank="1" showInputMessage="1" showErrorMessage="1" sqref="Y8:Y65603 AX464:BK65603 Z464:AV65603" xr:uid="{00000000-0002-0000-0000-000000000000}">
      <formula1>Listprotection</formula1>
    </dataValidation>
    <dataValidation type="list" allowBlank="1" showInputMessage="1" showErrorMessage="1" sqref="P3:P4 G8:J463 P8:P65603" xr:uid="{00000000-0002-0000-0000-000001000000}">
      <formula1>VLEP</formula1>
    </dataValidation>
    <dataValidation type="list" allowBlank="1" showInputMessage="1" showErrorMessage="1" sqref="G464:K65603 G1:K4" xr:uid="{00000000-0002-0000-0000-000002000000}">
      <formula1>Picto_danger_clp</formula1>
    </dataValidation>
    <dataValidation allowBlank="1" showDropDown="1" showInputMessage="1" showErrorMessage="1" sqref="J6:K6 P7:Q7 G6:H7 I7:K7 U7:V7 X7:Y7 AZ7 BD7 BG7" xr:uid="{00000000-0002-0000-0000-000006000000}"/>
    <dataValidation type="list" allowBlank="1" showInputMessage="1" showErrorMessage="1" sqref="S464:S65603 R415:R65603 Q8:Q65603" xr:uid="{00000000-0002-0000-0000-000003000000}">
      <formula1>Volatilité</formula1>
    </dataValidation>
    <dataValidation type="list" allowBlank="1" showInputMessage="1" showErrorMessage="1" sqref="X8:X65603" xr:uid="{00000000-0002-0000-0000-000004000000}">
      <formula1>Procédé</formula1>
    </dataValidation>
    <dataValidation type="list" allowBlank="1" showInputMessage="1" showErrorMessage="1" sqref="U8:U65603" xr:uid="{00000000-0002-0000-0000-000005000000}">
      <formula1>Utilisation</formula1>
    </dataValidation>
  </dataValidations>
  <pageMargins left="0.19685039370078741" right="0.19685039370078741" top="1.44" bottom="0.74803149606299213" header="0.31496062992125984" footer="0.31496062992125984"/>
  <pageSetup paperSize="8" scale="45" fitToHeight="0" orientation="landscape" r:id="rId1"/>
  <headerFooter>
    <oddHeader>&amp;C&amp;G
&amp;"Tahoma,Normal"&amp;20&amp;K000000Outil d'évaluation du risque chimique en Entreprise de Propreté - VERSION 4</oddHeader>
    <oddFooter xml:space="preserve">&amp;L&amp;"Tahoma,Gras"&amp;14&amp;K000000Outil d'évaluation du risque chimique&amp;R&amp;"Tahoma,Normal"&amp;14&amp;K000000&amp;P/&amp;N
</oddFooter>
  </headerFooter>
  <colBreaks count="1" manualBreakCount="1">
    <brk id="49" min="4" max="33" man="1"/>
  </colBreaks>
  <drawing r:id="rId2"/>
  <legacy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7000000}">
          <x14:formula1>
            <xm:f>'Info - Listes déroulantes'!$A$13:$A$16</xm:f>
          </x14:formula1>
          <xm:sqref>V8:V463</xm:sqref>
        </x14:dataValidation>
        <x14:dataValidation type="list" allowBlank="1" showInputMessage="1" showErrorMessage="1" xr:uid="{00000000-0002-0000-0000-000008000000}">
          <x14:formula1>
            <xm:f>'Info - Listes déroulantes'!$J$12:$J$18</xm:f>
          </x14:formula1>
          <xm:sqref>K8:K463</xm:sqref>
        </x14:dataValidation>
        <x14:dataValidation type="list" allowBlank="1" showInputMessage="1" showErrorMessage="1" xr:uid="{D7B55B96-7A85-4435-A573-B5DAF8CA3166}">
          <x14:formula1>
            <xm:f>'Info - Listes déroulantes'!$I$29:$I$31</xm:f>
          </x14:formula1>
          <xm:sqref>AZ8:AZ463 BG8:BG463 BD8:BD463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2" tint="-0.34998626667073579"/>
    <pageSetUpPr fitToPage="1"/>
  </sheetPr>
  <dimension ref="A1:K145"/>
  <sheetViews>
    <sheetView topLeftCell="B110" zoomScale="85" zoomScaleNormal="85" zoomScaleSheetLayoutView="80" zoomScalePageLayoutView="80" workbookViewId="0">
      <selection activeCell="AZ8" sqref="AZ8"/>
    </sheetView>
  </sheetViews>
  <sheetFormatPr baseColWidth="10" defaultColWidth="11.1640625" defaultRowHeight="14" x14ac:dyDescent="0.3"/>
  <cols>
    <col min="1" max="1" width="3.08203125" style="68" hidden="1" customWidth="1"/>
    <col min="2" max="2" width="11.1640625" style="68"/>
    <col min="3" max="3" width="21.9140625" style="68" customWidth="1"/>
    <col min="4" max="4" width="11.1640625" style="68"/>
    <col min="5" max="5" width="19.08203125" style="68" customWidth="1"/>
    <col min="6" max="7" width="17.1640625" style="68" customWidth="1"/>
    <col min="8" max="8" width="18.83203125" style="68" customWidth="1"/>
    <col min="9" max="9" width="16.4140625" style="68" customWidth="1"/>
    <col min="10" max="10" width="20.1640625" style="68" bestFit="1" customWidth="1"/>
    <col min="11" max="11" width="18.58203125" style="68" customWidth="1"/>
    <col min="12" max="16384" width="11.1640625" style="68"/>
  </cols>
  <sheetData>
    <row r="1" spans="1:11" s="171" customFormat="1" ht="28.25" customHeight="1" x14ac:dyDescent="0.25">
      <c r="B1" s="427" t="s">
        <v>275</v>
      </c>
      <c r="C1" s="427"/>
      <c r="D1" s="427"/>
      <c r="E1" s="427"/>
      <c r="F1" s="427"/>
      <c r="G1" s="427"/>
      <c r="H1" s="427"/>
      <c r="I1" s="427"/>
      <c r="J1" s="427"/>
      <c r="K1" s="427"/>
    </row>
    <row r="2" spans="1:11" s="271" customFormat="1" ht="20.5" customHeight="1" x14ac:dyDescent="0.25">
      <c r="B2" s="472" t="s">
        <v>315</v>
      </c>
      <c r="C2" s="472"/>
      <c r="G2" s="185"/>
    </row>
    <row r="3" spans="1:11" s="268" customFormat="1" ht="16.5" customHeight="1" x14ac:dyDescent="0.3">
      <c r="A3" s="270"/>
      <c r="B3" s="469" t="s">
        <v>314</v>
      </c>
      <c r="C3" s="397"/>
      <c r="D3" s="397"/>
      <c r="E3" s="397"/>
      <c r="F3" s="397"/>
      <c r="G3" s="397"/>
      <c r="H3" s="397"/>
      <c r="I3" s="397"/>
      <c r="J3" s="397"/>
      <c r="K3" s="397"/>
    </row>
    <row r="4" spans="1:11" s="268" customFormat="1" ht="26.5" customHeight="1" x14ac:dyDescent="0.3">
      <c r="A4" s="270"/>
      <c r="B4" s="397"/>
      <c r="C4" s="397"/>
      <c r="D4" s="397"/>
      <c r="E4" s="397"/>
      <c r="F4" s="397"/>
      <c r="G4" s="397"/>
      <c r="H4" s="397"/>
      <c r="I4" s="397"/>
      <c r="J4" s="397"/>
      <c r="K4" s="397"/>
    </row>
    <row r="5" spans="1:11" s="268" customFormat="1" ht="26.5" customHeight="1" x14ac:dyDescent="0.3">
      <c r="A5" s="270"/>
      <c r="B5" s="169"/>
      <c r="C5" s="169"/>
      <c r="D5" s="169"/>
      <c r="E5" s="169"/>
      <c r="F5" s="169"/>
      <c r="G5" s="169"/>
      <c r="H5" s="169"/>
      <c r="I5" s="169"/>
      <c r="J5" s="169"/>
      <c r="K5" s="169"/>
    </row>
    <row r="6" spans="1:11" s="72" customFormat="1" ht="15" x14ac:dyDescent="0.3">
      <c r="A6" s="168"/>
      <c r="B6" s="473" t="s">
        <v>316</v>
      </c>
      <c r="C6" s="473"/>
      <c r="D6" s="474" t="s">
        <v>313</v>
      </c>
      <c r="E6" s="474"/>
      <c r="F6" s="474"/>
      <c r="G6" s="474"/>
      <c r="H6" s="474"/>
      <c r="I6" s="474"/>
      <c r="J6" s="474"/>
      <c r="K6" s="474"/>
    </row>
    <row r="7" spans="1:11" s="72" customFormat="1" ht="186.5" customHeight="1" x14ac:dyDescent="0.3">
      <c r="A7" s="168"/>
      <c r="B7" s="471" t="s">
        <v>317</v>
      </c>
      <c r="C7" s="471"/>
      <c r="D7" s="471"/>
      <c r="E7" s="471"/>
      <c r="F7" s="471"/>
      <c r="G7" s="471"/>
      <c r="H7" s="471"/>
      <c r="I7" s="471"/>
      <c r="J7" s="471"/>
      <c r="K7" s="471"/>
    </row>
    <row r="8" spans="1:11" s="72" customFormat="1" ht="22" customHeight="1" x14ac:dyDescent="0.3">
      <c r="A8" s="168"/>
      <c r="B8" s="272"/>
      <c r="C8" s="272"/>
      <c r="D8" s="272"/>
      <c r="E8" s="272"/>
      <c r="F8" s="272"/>
      <c r="G8" s="272"/>
      <c r="H8" s="272"/>
      <c r="I8" s="272"/>
      <c r="J8" s="272"/>
      <c r="K8" s="272"/>
    </row>
    <row r="9" spans="1:11" s="72" customFormat="1" ht="16.5" customHeight="1" x14ac:dyDescent="0.3">
      <c r="A9" s="168"/>
      <c r="B9" s="470" t="s">
        <v>81</v>
      </c>
      <c r="C9" s="470"/>
      <c r="D9" s="470"/>
      <c r="E9" s="470"/>
      <c r="F9" s="470"/>
      <c r="G9" s="470"/>
      <c r="H9" s="470"/>
      <c r="I9" s="470"/>
      <c r="J9" s="470"/>
      <c r="K9" s="470"/>
    </row>
    <row r="10" spans="1:11" s="72" customFormat="1" ht="15" x14ac:dyDescent="0.3"/>
    <row r="11" spans="1:11" s="171" customFormat="1" ht="28.25" customHeight="1" x14ac:dyDescent="0.25">
      <c r="B11" s="427" t="s">
        <v>276</v>
      </c>
      <c r="C11" s="427"/>
      <c r="D11" s="427"/>
      <c r="E11" s="427"/>
      <c r="F11" s="427"/>
      <c r="G11" s="427"/>
      <c r="H11" s="427"/>
      <c r="I11" s="427"/>
      <c r="J11" s="427"/>
      <c r="K11" s="427"/>
    </row>
    <row r="12" spans="1:11" s="69" customFormat="1" x14ac:dyDescent="0.3"/>
    <row r="13" spans="1:11" s="69" customFormat="1" ht="16.5" customHeight="1" x14ac:dyDescent="0.3">
      <c r="B13" s="468" t="s">
        <v>318</v>
      </c>
      <c r="C13" s="468"/>
      <c r="D13" s="468"/>
      <c r="E13" s="468"/>
      <c r="F13" s="468"/>
      <c r="G13" s="468"/>
      <c r="H13" s="468"/>
      <c r="I13" s="468"/>
      <c r="J13" s="468"/>
      <c r="K13" s="468"/>
    </row>
    <row r="14" spans="1:11" s="69" customFormat="1" ht="13.75" customHeight="1" x14ac:dyDescent="0.3">
      <c r="B14" s="468"/>
      <c r="C14" s="468"/>
      <c r="D14" s="468"/>
      <c r="E14" s="468"/>
      <c r="F14" s="468"/>
      <c r="G14" s="468"/>
      <c r="H14" s="468"/>
      <c r="I14" s="468"/>
      <c r="J14" s="468"/>
      <c r="K14" s="468"/>
    </row>
    <row r="15" spans="1:11" s="69" customFormat="1" ht="13.75" customHeight="1" x14ac:dyDescent="0.3">
      <c r="B15" s="468"/>
      <c r="C15" s="468"/>
      <c r="D15" s="468"/>
      <c r="E15" s="468"/>
      <c r="F15" s="468"/>
      <c r="G15" s="468"/>
      <c r="H15" s="468"/>
      <c r="I15" s="468"/>
      <c r="J15" s="468"/>
      <c r="K15" s="468"/>
    </row>
    <row r="16" spans="1:11" s="69" customFormat="1" ht="19.25" customHeight="1" x14ac:dyDescent="0.3">
      <c r="B16" s="468"/>
      <c r="C16" s="468"/>
      <c r="D16" s="468"/>
      <c r="E16" s="468"/>
      <c r="F16" s="468"/>
      <c r="G16" s="468"/>
      <c r="H16" s="468"/>
      <c r="I16" s="468"/>
      <c r="J16" s="468"/>
      <c r="K16" s="468"/>
    </row>
    <row r="17" spans="2:11" s="69" customFormat="1" ht="17.5" x14ac:dyDescent="0.3">
      <c r="B17" s="186"/>
      <c r="C17" s="186"/>
      <c r="D17" s="186"/>
      <c r="E17" s="186"/>
      <c r="F17" s="186"/>
      <c r="G17" s="186"/>
      <c r="H17" s="186"/>
      <c r="I17" s="186"/>
      <c r="J17" s="186"/>
      <c r="K17" s="186"/>
    </row>
    <row r="18" spans="2:11" s="69" customFormat="1" ht="16.25" customHeight="1" x14ac:dyDescent="0.3">
      <c r="B18" s="468" t="s">
        <v>267</v>
      </c>
      <c r="C18" s="468"/>
      <c r="D18" s="468"/>
      <c r="E18" s="468"/>
      <c r="F18" s="468"/>
      <c r="G18" s="468"/>
      <c r="H18" s="468"/>
      <c r="I18" s="468"/>
      <c r="J18" s="468"/>
      <c r="K18" s="468"/>
    </row>
    <row r="19" spans="2:11" x14ac:dyDescent="0.3">
      <c r="B19" s="468"/>
      <c r="C19" s="468"/>
      <c r="D19" s="468"/>
      <c r="E19" s="468"/>
      <c r="F19" s="468"/>
      <c r="G19" s="468"/>
      <c r="H19" s="468"/>
      <c r="I19" s="468"/>
      <c r="J19" s="468"/>
      <c r="K19" s="468"/>
    </row>
    <row r="20" spans="2:11" s="70" customFormat="1" ht="28.5" customHeight="1" thickBot="1" x14ac:dyDescent="0.3">
      <c r="B20" s="187"/>
      <c r="C20" s="172" t="s">
        <v>88</v>
      </c>
      <c r="D20" s="475" t="s">
        <v>89</v>
      </c>
      <c r="E20" s="476"/>
      <c r="F20" s="476"/>
      <c r="G20" s="476"/>
      <c r="H20" s="476"/>
      <c r="I20" s="476"/>
      <c r="J20" s="187"/>
      <c r="K20" s="187"/>
    </row>
    <row r="21" spans="2:11" s="70" customFormat="1" ht="34.75" customHeight="1" thickTop="1" thickBot="1" x14ac:dyDescent="0.3">
      <c r="B21" s="187"/>
      <c r="C21" s="173" t="s">
        <v>85</v>
      </c>
      <c r="D21" s="467" t="s">
        <v>90</v>
      </c>
      <c r="E21" s="467"/>
      <c r="F21" s="467" t="s">
        <v>91</v>
      </c>
      <c r="G21" s="467"/>
      <c r="H21" s="467" t="s">
        <v>92</v>
      </c>
      <c r="I21" s="467"/>
      <c r="J21" s="187"/>
      <c r="K21" s="187"/>
    </row>
    <row r="22" spans="2:11" s="70" customFormat="1" ht="28.5" customHeight="1" thickTop="1" thickBot="1" x14ac:dyDescent="0.3">
      <c r="B22" s="187"/>
      <c r="C22" s="173" t="s">
        <v>86</v>
      </c>
      <c r="D22" s="418" t="s">
        <v>263</v>
      </c>
      <c r="E22" s="418"/>
      <c r="F22" s="418" t="s">
        <v>263</v>
      </c>
      <c r="G22" s="418"/>
      <c r="H22" s="419" t="s">
        <v>93</v>
      </c>
      <c r="I22" s="419"/>
      <c r="J22" s="188"/>
      <c r="K22" s="187"/>
    </row>
    <row r="23" spans="2:11" s="70" customFormat="1" ht="28.5" customHeight="1" thickTop="1" x14ac:dyDescent="0.25">
      <c r="B23" s="187"/>
      <c r="C23" s="174" t="s">
        <v>87</v>
      </c>
      <c r="D23" s="419" t="s">
        <v>93</v>
      </c>
      <c r="E23" s="419"/>
      <c r="F23" s="419" t="s">
        <v>93</v>
      </c>
      <c r="G23" s="419"/>
      <c r="H23" s="419" t="s">
        <v>93</v>
      </c>
      <c r="I23" s="419"/>
      <c r="J23" s="187"/>
      <c r="K23" s="187"/>
    </row>
    <row r="24" spans="2:11" x14ac:dyDescent="0.3">
      <c r="B24" s="189"/>
      <c r="C24" s="189"/>
      <c r="D24" s="189"/>
      <c r="E24" s="189"/>
      <c r="F24" s="189"/>
      <c r="G24" s="189"/>
      <c r="H24" s="189"/>
      <c r="I24" s="189"/>
      <c r="J24" s="189"/>
      <c r="K24" s="189"/>
    </row>
    <row r="25" spans="2:11" x14ac:dyDescent="0.3">
      <c r="B25" s="189"/>
      <c r="C25" s="420" t="e" vm="1">
        <v>#VALUE!</v>
      </c>
      <c r="D25" s="420"/>
      <c r="E25" s="420"/>
      <c r="F25" s="420"/>
      <c r="G25" s="420"/>
      <c r="H25" s="420"/>
      <c r="I25" s="420"/>
      <c r="J25" s="189"/>
      <c r="K25" s="189"/>
    </row>
    <row r="26" spans="2:11" x14ac:dyDescent="0.3">
      <c r="B26" s="189"/>
      <c r="C26" s="420"/>
      <c r="D26" s="420"/>
      <c r="E26" s="420"/>
      <c r="F26" s="420"/>
      <c r="G26" s="420"/>
      <c r="H26" s="420"/>
      <c r="I26" s="420"/>
      <c r="J26" s="189"/>
      <c r="K26" s="189"/>
    </row>
    <row r="27" spans="2:11" x14ac:dyDescent="0.3">
      <c r="B27" s="189"/>
      <c r="C27" s="420"/>
      <c r="D27" s="420"/>
      <c r="E27" s="420"/>
      <c r="F27" s="420"/>
      <c r="G27" s="420"/>
      <c r="H27" s="420"/>
      <c r="I27" s="420"/>
      <c r="J27" s="189"/>
      <c r="K27" s="189"/>
    </row>
    <row r="28" spans="2:11" x14ac:dyDescent="0.3">
      <c r="B28" s="189"/>
      <c r="C28" s="420"/>
      <c r="D28" s="420"/>
      <c r="E28" s="420"/>
      <c r="F28" s="420"/>
      <c r="G28" s="420"/>
      <c r="H28" s="420"/>
      <c r="I28" s="420"/>
      <c r="J28" s="189"/>
      <c r="K28" s="189"/>
    </row>
    <row r="29" spans="2:11" x14ac:dyDescent="0.3">
      <c r="B29" s="189"/>
      <c r="C29" s="420"/>
      <c r="D29" s="420"/>
      <c r="E29" s="420"/>
      <c r="F29" s="420"/>
      <c r="G29" s="420"/>
      <c r="H29" s="420"/>
      <c r="I29" s="420"/>
      <c r="J29" s="189"/>
      <c r="K29" s="189"/>
    </row>
    <row r="30" spans="2:11" x14ac:dyDescent="0.3">
      <c r="B30" s="189"/>
      <c r="C30" s="420"/>
      <c r="D30" s="420"/>
      <c r="E30" s="420"/>
      <c r="F30" s="420"/>
      <c r="G30" s="420"/>
      <c r="H30" s="420"/>
      <c r="I30" s="420"/>
      <c r="J30" s="189"/>
      <c r="K30" s="189"/>
    </row>
    <row r="31" spans="2:11" x14ac:dyDescent="0.3">
      <c r="B31" s="189"/>
      <c r="C31" s="420"/>
      <c r="D31" s="420"/>
      <c r="E31" s="420"/>
      <c r="F31" s="420"/>
      <c r="G31" s="420"/>
      <c r="H31" s="420"/>
      <c r="I31" s="420"/>
      <c r="J31" s="189"/>
      <c r="K31" s="189"/>
    </row>
    <row r="32" spans="2:11" x14ac:dyDescent="0.3">
      <c r="B32" s="189"/>
      <c r="C32" s="420"/>
      <c r="D32" s="420"/>
      <c r="E32" s="420"/>
      <c r="F32" s="420"/>
      <c r="G32" s="420"/>
      <c r="H32" s="420"/>
      <c r="I32" s="420"/>
      <c r="J32" s="189"/>
      <c r="K32" s="189"/>
    </row>
    <row r="33" spans="2:11" x14ac:dyDescent="0.3">
      <c r="B33" s="189"/>
      <c r="C33" s="420"/>
      <c r="D33" s="420"/>
      <c r="E33" s="420"/>
      <c r="F33" s="420"/>
      <c r="G33" s="420"/>
      <c r="H33" s="420"/>
      <c r="I33" s="420"/>
      <c r="J33" s="189"/>
      <c r="K33" s="189"/>
    </row>
    <row r="34" spans="2:11" x14ac:dyDescent="0.3">
      <c r="B34" s="189"/>
      <c r="C34" s="420"/>
      <c r="D34" s="420"/>
      <c r="E34" s="420"/>
      <c r="F34" s="420"/>
      <c r="G34" s="420"/>
      <c r="H34" s="420"/>
      <c r="I34" s="420"/>
      <c r="J34" s="189"/>
      <c r="K34" s="189"/>
    </row>
    <row r="35" spans="2:11" x14ac:dyDescent="0.3">
      <c r="C35" s="420"/>
      <c r="D35" s="420"/>
      <c r="E35" s="420"/>
      <c r="F35" s="420"/>
      <c r="G35" s="420"/>
      <c r="H35" s="420"/>
      <c r="I35" s="420"/>
    </row>
    <row r="36" spans="2:11" x14ac:dyDescent="0.3">
      <c r="C36" s="420"/>
      <c r="D36" s="420"/>
      <c r="E36" s="420"/>
      <c r="F36" s="420"/>
      <c r="G36" s="420"/>
      <c r="H36" s="420"/>
      <c r="I36" s="420"/>
    </row>
    <row r="37" spans="2:11" x14ac:dyDescent="0.3">
      <c r="C37" s="420"/>
      <c r="D37" s="420"/>
      <c r="E37" s="420"/>
      <c r="F37" s="420"/>
      <c r="G37" s="420"/>
      <c r="H37" s="420"/>
      <c r="I37" s="420"/>
    </row>
    <row r="38" spans="2:11" x14ac:dyDescent="0.3">
      <c r="C38" s="420"/>
      <c r="D38" s="420"/>
      <c r="E38" s="420"/>
      <c r="F38" s="420"/>
      <c r="G38" s="420"/>
      <c r="H38" s="420"/>
      <c r="I38" s="420"/>
    </row>
    <row r="39" spans="2:11" x14ac:dyDescent="0.3">
      <c r="C39" s="420"/>
      <c r="D39" s="420"/>
      <c r="E39" s="420"/>
      <c r="F39" s="420"/>
      <c r="G39" s="420"/>
      <c r="H39" s="420"/>
      <c r="I39" s="420"/>
    </row>
    <row r="40" spans="2:11" x14ac:dyDescent="0.3">
      <c r="C40" s="420"/>
      <c r="D40" s="420"/>
      <c r="E40" s="420"/>
      <c r="F40" s="420"/>
      <c r="G40" s="420"/>
      <c r="H40" s="420"/>
      <c r="I40" s="420"/>
    </row>
    <row r="41" spans="2:11" x14ac:dyDescent="0.3">
      <c r="C41" s="420"/>
      <c r="D41" s="420"/>
      <c r="E41" s="420"/>
      <c r="F41" s="420"/>
      <c r="G41" s="420"/>
      <c r="H41" s="420"/>
      <c r="I41" s="420"/>
    </row>
    <row r="42" spans="2:11" x14ac:dyDescent="0.3">
      <c r="C42" s="420"/>
      <c r="D42" s="420"/>
      <c r="E42" s="420"/>
      <c r="F42" s="420"/>
      <c r="G42" s="420"/>
      <c r="H42" s="420"/>
      <c r="I42" s="420"/>
    </row>
    <row r="43" spans="2:11" x14ac:dyDescent="0.3">
      <c r="C43" s="420"/>
      <c r="D43" s="420"/>
      <c r="E43" s="420"/>
      <c r="F43" s="420"/>
      <c r="G43" s="420"/>
      <c r="H43" s="420"/>
      <c r="I43" s="420"/>
    </row>
    <row r="45" spans="2:11" ht="46.75" customHeight="1" x14ac:dyDescent="0.3">
      <c r="G45" s="432" t="s">
        <v>268</v>
      </c>
      <c r="H45" s="433"/>
      <c r="I45" s="433"/>
      <c r="J45" s="433"/>
      <c r="K45" s="433"/>
    </row>
    <row r="46" spans="2:11" s="70" customFormat="1" ht="17.399999999999999" customHeight="1" x14ac:dyDescent="0.25">
      <c r="G46" s="434" t="s">
        <v>266</v>
      </c>
      <c r="H46" s="434"/>
      <c r="I46" s="434"/>
      <c r="J46" s="434"/>
      <c r="K46" s="434"/>
    </row>
    <row r="47" spans="2:11" hidden="1" x14ac:dyDescent="0.3"/>
    <row r="48" spans="2:11"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spans="2:11" hidden="1" x14ac:dyDescent="0.3"/>
    <row r="66" spans="2:11" hidden="1" x14ac:dyDescent="0.3"/>
    <row r="67" spans="2:11" hidden="1" x14ac:dyDescent="0.3"/>
    <row r="68" spans="2:11" hidden="1" x14ac:dyDescent="0.3"/>
    <row r="69" spans="2:11" hidden="1" x14ac:dyDescent="0.3"/>
    <row r="70" spans="2:11" hidden="1" x14ac:dyDescent="0.3"/>
    <row r="71" spans="2:11" hidden="1" x14ac:dyDescent="0.3"/>
    <row r="73" spans="2:11" s="171" customFormat="1" ht="28.25" customHeight="1" x14ac:dyDescent="0.25">
      <c r="B73" s="427" t="s">
        <v>277</v>
      </c>
      <c r="C73" s="427"/>
      <c r="D73" s="427"/>
      <c r="E73" s="427"/>
      <c r="F73" s="427"/>
      <c r="G73" s="427"/>
      <c r="H73" s="427"/>
      <c r="I73" s="427"/>
      <c r="J73" s="427"/>
      <c r="K73" s="427"/>
    </row>
    <row r="74" spans="2:11" ht="34.75" customHeight="1" x14ac:dyDescent="0.3">
      <c r="B74" s="397" t="s">
        <v>319</v>
      </c>
      <c r="C74" s="397"/>
      <c r="D74" s="397"/>
      <c r="E74" s="397"/>
      <c r="F74" s="397"/>
      <c r="G74" s="397"/>
      <c r="H74" s="397"/>
      <c r="I74" s="397"/>
      <c r="J74" s="397"/>
      <c r="K74" s="397"/>
    </row>
    <row r="75" spans="2:11" ht="13.75" customHeight="1" x14ac:dyDescent="0.3">
      <c r="B75" s="169"/>
      <c r="C75" s="169"/>
      <c r="D75" s="169"/>
      <c r="E75" s="169"/>
      <c r="F75" s="169"/>
      <c r="G75" s="169"/>
      <c r="H75" s="169"/>
      <c r="I75" s="169"/>
      <c r="J75" s="169"/>
      <c r="K75" s="169"/>
    </row>
    <row r="76" spans="2:11" ht="15" x14ac:dyDescent="0.3">
      <c r="B76" s="428" t="s">
        <v>82</v>
      </c>
      <c r="C76" s="428"/>
      <c r="D76" s="429" t="s">
        <v>83</v>
      </c>
      <c r="E76" s="430"/>
      <c r="F76" s="430"/>
      <c r="G76" s="431"/>
      <c r="H76" s="430" t="s">
        <v>84</v>
      </c>
      <c r="I76" s="430"/>
      <c r="J76" s="430"/>
      <c r="K76" s="430"/>
    </row>
    <row r="77" spans="2:11" ht="4.25" customHeight="1" x14ac:dyDescent="0.3">
      <c r="B77" s="71"/>
      <c r="C77" s="71"/>
      <c r="D77" s="71"/>
      <c r="E77" s="71"/>
      <c r="F77" s="71"/>
      <c r="G77" s="71"/>
      <c r="H77" s="71"/>
      <c r="I77" s="71"/>
      <c r="J77" s="71"/>
      <c r="K77" s="71"/>
    </row>
    <row r="78" spans="2:11" ht="16.5" customHeight="1" x14ac:dyDescent="0.3">
      <c r="B78" s="401" t="s">
        <v>94</v>
      </c>
      <c r="C78" s="401"/>
      <c r="D78" s="404" t="s">
        <v>355</v>
      </c>
      <c r="E78" s="404"/>
      <c r="F78" s="404"/>
      <c r="G78" s="404"/>
      <c r="H78" s="404" t="s">
        <v>321</v>
      </c>
      <c r="I78" s="404"/>
      <c r="J78" s="404"/>
      <c r="K78" s="404"/>
    </row>
    <row r="79" spans="2:11" x14ac:dyDescent="0.3">
      <c r="B79" s="402"/>
      <c r="C79" s="402"/>
      <c r="D79" s="405"/>
      <c r="E79" s="405"/>
      <c r="F79" s="405"/>
      <c r="G79" s="405"/>
      <c r="H79" s="405"/>
      <c r="I79" s="405"/>
      <c r="J79" s="405"/>
      <c r="K79" s="405"/>
    </row>
    <row r="80" spans="2:11" x14ac:dyDescent="0.3">
      <c r="B80" s="402"/>
      <c r="C80" s="402"/>
      <c r="D80" s="405" t="s">
        <v>320</v>
      </c>
      <c r="E80" s="405"/>
      <c r="F80" s="405"/>
      <c r="G80" s="405"/>
      <c r="H80" s="405"/>
      <c r="I80" s="405"/>
      <c r="J80" s="405"/>
      <c r="K80" s="405"/>
    </row>
    <row r="81" spans="2:11" x14ac:dyDescent="0.3">
      <c r="B81" s="402"/>
      <c r="C81" s="402"/>
      <c r="D81" s="405"/>
      <c r="E81" s="405"/>
      <c r="F81" s="405"/>
      <c r="G81" s="405"/>
      <c r="H81" s="405"/>
      <c r="I81" s="405"/>
      <c r="J81" s="405"/>
      <c r="K81" s="405"/>
    </row>
    <row r="82" spans="2:11" x14ac:dyDescent="0.3">
      <c r="B82" s="403"/>
      <c r="C82" s="403"/>
      <c r="D82" s="406"/>
      <c r="E82" s="406"/>
      <c r="F82" s="406"/>
      <c r="G82" s="406"/>
      <c r="H82" s="406"/>
      <c r="I82" s="406"/>
      <c r="J82" s="406"/>
      <c r="K82" s="406"/>
    </row>
    <row r="83" spans="2:11" ht="4.25" customHeight="1" x14ac:dyDescent="0.3">
      <c r="B83" s="71"/>
      <c r="C83" s="71"/>
      <c r="D83" s="71"/>
      <c r="E83" s="71"/>
      <c r="F83" s="71"/>
      <c r="G83" s="71"/>
      <c r="H83" s="71"/>
      <c r="I83" s="71"/>
      <c r="J83" s="71"/>
      <c r="K83" s="71"/>
    </row>
    <row r="84" spans="2:11" ht="16.5" customHeight="1" x14ac:dyDescent="0.3">
      <c r="B84" s="407" t="s">
        <v>94</v>
      </c>
      <c r="C84" s="407"/>
      <c r="D84" s="424" t="s">
        <v>322</v>
      </c>
      <c r="E84" s="424"/>
      <c r="F84" s="424"/>
      <c r="G84" s="424"/>
      <c r="H84" s="435" t="s">
        <v>278</v>
      </c>
      <c r="I84" s="436"/>
      <c r="J84" s="436"/>
      <c r="K84" s="437"/>
    </row>
    <row r="85" spans="2:11" ht="16.5" customHeight="1" x14ac:dyDescent="0.3">
      <c r="B85" s="408"/>
      <c r="C85" s="408"/>
      <c r="D85" s="425"/>
      <c r="E85" s="425"/>
      <c r="F85" s="425"/>
      <c r="G85" s="425"/>
      <c r="H85" s="438"/>
      <c r="I85" s="439"/>
      <c r="J85" s="439"/>
      <c r="K85" s="440"/>
    </row>
    <row r="86" spans="2:11" ht="16.5" customHeight="1" x14ac:dyDescent="0.3">
      <c r="B86" s="408"/>
      <c r="C86" s="408"/>
      <c r="D86" s="425"/>
      <c r="E86" s="425"/>
      <c r="F86" s="425"/>
      <c r="G86" s="425"/>
      <c r="H86" s="438"/>
      <c r="I86" s="439"/>
      <c r="J86" s="439"/>
      <c r="K86" s="440"/>
    </row>
    <row r="87" spans="2:11" ht="39.75" customHeight="1" x14ac:dyDescent="0.3">
      <c r="B87" s="408"/>
      <c r="C87" s="408"/>
      <c r="D87" s="425" t="s">
        <v>323</v>
      </c>
      <c r="E87" s="425"/>
      <c r="F87" s="425"/>
      <c r="G87" s="425"/>
      <c r="H87" s="438"/>
      <c r="I87" s="439"/>
      <c r="J87" s="439"/>
      <c r="K87" s="440"/>
    </row>
    <row r="88" spans="2:11" ht="14" customHeight="1" x14ac:dyDescent="0.3">
      <c r="B88" s="408"/>
      <c r="C88" s="408"/>
      <c r="D88" s="425" t="s">
        <v>384</v>
      </c>
      <c r="E88" s="425"/>
      <c r="F88" s="425"/>
      <c r="G88" s="425"/>
      <c r="H88" s="441" t="s">
        <v>324</v>
      </c>
      <c r="I88" s="442"/>
      <c r="J88" s="442"/>
      <c r="K88" s="443"/>
    </row>
    <row r="89" spans="2:11" ht="16.5" customHeight="1" x14ac:dyDescent="0.3">
      <c r="B89" s="408"/>
      <c r="C89" s="408"/>
      <c r="D89" s="425"/>
      <c r="E89" s="425"/>
      <c r="F89" s="425"/>
      <c r="G89" s="425"/>
      <c r="H89" s="441"/>
      <c r="I89" s="442"/>
      <c r="J89" s="442"/>
      <c r="K89" s="443"/>
    </row>
    <row r="90" spans="2:11" ht="14" customHeight="1" x14ac:dyDescent="0.3">
      <c r="B90" s="409"/>
      <c r="C90" s="409"/>
      <c r="D90" s="426"/>
      <c r="E90" s="426"/>
      <c r="F90" s="426"/>
      <c r="G90" s="426"/>
      <c r="H90" s="444"/>
      <c r="I90" s="445"/>
      <c r="J90" s="445"/>
      <c r="K90" s="446"/>
    </row>
    <row r="91" spans="2:11" ht="4.25" customHeight="1" x14ac:dyDescent="0.3">
      <c r="B91" s="71"/>
      <c r="C91" s="73"/>
      <c r="D91" s="74"/>
      <c r="E91" s="74"/>
      <c r="F91" s="74"/>
      <c r="G91" s="74"/>
      <c r="H91" s="71"/>
      <c r="I91" s="71"/>
      <c r="J91" s="71"/>
      <c r="K91" s="71"/>
    </row>
    <row r="92" spans="2:11" ht="16.5" customHeight="1" x14ac:dyDescent="0.3">
      <c r="B92" s="412" t="s">
        <v>94</v>
      </c>
      <c r="C92" s="412"/>
      <c r="D92" s="415" t="s">
        <v>325</v>
      </c>
      <c r="E92" s="415"/>
      <c r="F92" s="415"/>
      <c r="G92" s="415"/>
      <c r="H92" s="415" t="s">
        <v>326</v>
      </c>
      <c r="I92" s="415"/>
      <c r="J92" s="415"/>
      <c r="K92" s="415"/>
    </row>
    <row r="93" spans="2:11" x14ac:dyDescent="0.3">
      <c r="B93" s="413"/>
      <c r="C93" s="413"/>
      <c r="D93" s="416"/>
      <c r="E93" s="416"/>
      <c r="F93" s="416"/>
      <c r="G93" s="416"/>
      <c r="H93" s="416"/>
      <c r="I93" s="416"/>
      <c r="J93" s="416"/>
      <c r="K93" s="416"/>
    </row>
    <row r="94" spans="2:11" x14ac:dyDescent="0.3">
      <c r="B94" s="414"/>
      <c r="C94" s="414"/>
      <c r="D94" s="417"/>
      <c r="E94" s="417"/>
      <c r="F94" s="417"/>
      <c r="G94" s="417"/>
      <c r="H94" s="417"/>
      <c r="I94" s="417"/>
      <c r="J94" s="417"/>
      <c r="K94" s="417"/>
    </row>
    <row r="95" spans="2:11" ht="4.25" customHeight="1" x14ac:dyDescent="0.3">
      <c r="B95" s="73"/>
      <c r="C95" s="73"/>
      <c r="D95" s="74"/>
      <c r="E95" s="74"/>
      <c r="F95" s="74"/>
      <c r="G95" s="74"/>
      <c r="H95" s="71"/>
      <c r="I95" s="71"/>
      <c r="J95" s="71"/>
      <c r="K95" s="71"/>
    </row>
    <row r="96" spans="2:11" ht="15" customHeight="1" x14ac:dyDescent="0.3">
      <c r="B96" s="410" t="s">
        <v>94</v>
      </c>
      <c r="C96" s="410"/>
      <c r="D96" s="450" t="s">
        <v>327</v>
      </c>
      <c r="E96" s="450"/>
      <c r="F96" s="450"/>
      <c r="G96" s="450"/>
      <c r="H96" s="462" t="s">
        <v>328</v>
      </c>
      <c r="I96" s="462"/>
      <c r="J96" s="462"/>
      <c r="K96" s="462"/>
    </row>
    <row r="97" spans="2:11" ht="14" customHeight="1" x14ac:dyDescent="0.3">
      <c r="B97" s="411"/>
      <c r="C97" s="411"/>
      <c r="D97" s="451"/>
      <c r="E97" s="451"/>
      <c r="F97" s="451"/>
      <c r="G97" s="451"/>
      <c r="H97" s="463"/>
      <c r="I97" s="463"/>
      <c r="J97" s="463"/>
      <c r="K97" s="463"/>
    </row>
    <row r="98" spans="2:11" ht="14" customHeight="1" x14ac:dyDescent="0.3">
      <c r="B98" s="411"/>
      <c r="C98" s="411"/>
      <c r="D98" s="452"/>
      <c r="E98" s="452"/>
      <c r="F98" s="452"/>
      <c r="G98" s="452"/>
      <c r="H98" s="463"/>
      <c r="I98" s="463"/>
      <c r="J98" s="463"/>
      <c r="K98" s="463"/>
    </row>
    <row r="99" spans="2:11" s="273" customFormat="1" ht="3" customHeight="1" x14ac:dyDescent="0.3">
      <c r="B99" s="411"/>
      <c r="C99" s="411"/>
      <c r="D99" s="274"/>
      <c r="E99" s="274"/>
      <c r="F99" s="274"/>
      <c r="G99" s="274"/>
      <c r="H99" s="463"/>
      <c r="I99" s="463"/>
      <c r="J99" s="463"/>
      <c r="K99" s="463"/>
    </row>
    <row r="100" spans="2:11" ht="43.5" customHeight="1" x14ac:dyDescent="0.3">
      <c r="B100" s="411"/>
      <c r="C100" s="411"/>
      <c r="D100" s="447" t="s">
        <v>369</v>
      </c>
      <c r="E100" s="448"/>
      <c r="F100" s="448"/>
      <c r="G100" s="449"/>
      <c r="H100" s="463"/>
      <c r="I100" s="463"/>
      <c r="J100" s="463"/>
      <c r="K100" s="463"/>
    </row>
    <row r="101" spans="2:11" ht="4.25" customHeight="1" x14ac:dyDescent="0.3">
      <c r="B101" s="411"/>
      <c r="C101" s="411"/>
      <c r="D101" s="275"/>
      <c r="E101" s="275"/>
      <c r="F101" s="275"/>
      <c r="G101" s="275"/>
      <c r="H101" s="463"/>
      <c r="I101" s="463"/>
      <c r="J101" s="463"/>
      <c r="K101" s="463"/>
    </row>
    <row r="102" spans="2:11" ht="40.5" customHeight="1" x14ac:dyDescent="0.3">
      <c r="B102" s="411"/>
      <c r="C102" s="411"/>
      <c r="D102" s="447" t="s">
        <v>371</v>
      </c>
      <c r="E102" s="448"/>
      <c r="F102" s="448"/>
      <c r="G102" s="449"/>
      <c r="H102" s="463"/>
      <c r="I102" s="463"/>
      <c r="J102" s="463"/>
      <c r="K102" s="463"/>
    </row>
    <row r="103" spans="2:11" ht="4.25" customHeight="1" x14ac:dyDescent="0.3">
      <c r="B103" s="71"/>
      <c r="C103" s="71"/>
      <c r="D103" s="71"/>
      <c r="E103" s="71"/>
      <c r="F103" s="71"/>
      <c r="G103" s="71"/>
      <c r="H103" s="71"/>
      <c r="I103" s="71"/>
      <c r="J103" s="71"/>
      <c r="K103" s="71"/>
    </row>
    <row r="104" spans="2:11" ht="16.5" customHeight="1" x14ac:dyDescent="0.3">
      <c r="B104" s="453" t="s">
        <v>96</v>
      </c>
      <c r="C104" s="453"/>
      <c r="D104" s="456" t="s">
        <v>95</v>
      </c>
      <c r="E104" s="457"/>
      <c r="F104" s="457"/>
      <c r="G104" s="458"/>
      <c r="H104" s="456" t="s">
        <v>97</v>
      </c>
      <c r="I104" s="457"/>
      <c r="J104" s="457"/>
      <c r="K104" s="458"/>
    </row>
    <row r="105" spans="2:11" x14ac:dyDescent="0.3">
      <c r="B105" s="454"/>
      <c r="C105" s="454"/>
      <c r="D105" s="459"/>
      <c r="E105" s="460"/>
      <c r="F105" s="460"/>
      <c r="G105" s="461"/>
      <c r="H105" s="459"/>
      <c r="I105" s="460"/>
      <c r="J105" s="460"/>
      <c r="K105" s="461"/>
    </row>
    <row r="106" spans="2:11" ht="15" x14ac:dyDescent="0.3">
      <c r="B106" s="454"/>
      <c r="C106" s="454"/>
      <c r="D106" s="176"/>
      <c r="E106" s="177"/>
      <c r="F106" s="177"/>
      <c r="G106" s="181"/>
      <c r="H106" s="180"/>
      <c r="I106" s="178"/>
      <c r="J106" s="178"/>
      <c r="K106" s="179"/>
    </row>
    <row r="107" spans="2:11" ht="15" customHeight="1" x14ac:dyDescent="0.3">
      <c r="B107" s="454"/>
      <c r="C107" s="454"/>
      <c r="D107" s="459" t="s">
        <v>330</v>
      </c>
      <c r="E107" s="460"/>
      <c r="F107" s="460"/>
      <c r="G107" s="461"/>
      <c r="H107" s="459" t="s">
        <v>339</v>
      </c>
      <c r="I107" s="460"/>
      <c r="J107" s="460"/>
      <c r="K107" s="461"/>
    </row>
    <row r="108" spans="2:11" ht="15" customHeight="1" x14ac:dyDescent="0.3">
      <c r="B108" s="454"/>
      <c r="C108" s="454"/>
      <c r="D108" s="459" t="s">
        <v>279</v>
      </c>
      <c r="E108" s="460"/>
      <c r="F108" s="460"/>
      <c r="G108" s="461"/>
      <c r="I108" s="177"/>
      <c r="J108" s="177"/>
      <c r="K108" s="181"/>
    </row>
    <row r="109" spans="2:11" ht="16.25" customHeight="1" x14ac:dyDescent="0.3">
      <c r="B109" s="454"/>
      <c r="C109" s="454"/>
      <c r="D109" s="421" t="s">
        <v>331</v>
      </c>
      <c r="E109" s="422"/>
      <c r="F109" s="422"/>
      <c r="G109" s="423"/>
      <c r="H109" s="459" t="s">
        <v>338</v>
      </c>
      <c r="I109" s="460"/>
      <c r="J109" s="460"/>
      <c r="K109" s="461"/>
    </row>
    <row r="110" spans="2:11" ht="15" customHeight="1" x14ac:dyDescent="0.3">
      <c r="B110" s="454"/>
      <c r="C110" s="454"/>
      <c r="D110" s="421" t="s">
        <v>332</v>
      </c>
      <c r="E110" s="422"/>
      <c r="F110" s="422"/>
      <c r="G110" s="423"/>
      <c r="H110" s="459" t="s">
        <v>337</v>
      </c>
      <c r="I110" s="460"/>
      <c r="J110" s="460"/>
      <c r="K110" s="461"/>
    </row>
    <row r="111" spans="2:11" ht="15" x14ac:dyDescent="0.3">
      <c r="B111" s="454"/>
      <c r="C111" s="454"/>
      <c r="D111" s="459" t="s">
        <v>280</v>
      </c>
      <c r="E111" s="460"/>
      <c r="F111" s="460"/>
      <c r="G111" s="461"/>
      <c r="H111" s="75"/>
      <c r="I111" s="170"/>
      <c r="J111" s="170"/>
      <c r="K111" s="76"/>
    </row>
    <row r="112" spans="2:11" ht="15" customHeight="1" x14ac:dyDescent="0.3">
      <c r="B112" s="454"/>
      <c r="C112" s="454"/>
      <c r="D112" s="459" t="s">
        <v>281</v>
      </c>
      <c r="E112" s="460"/>
      <c r="F112" s="460"/>
      <c r="G112" s="461"/>
      <c r="I112" s="177"/>
      <c r="J112" s="177"/>
      <c r="K112" s="181"/>
    </row>
    <row r="113" spans="2:11" ht="16.5" customHeight="1" x14ac:dyDescent="0.3">
      <c r="B113" s="454"/>
      <c r="C113" s="454"/>
      <c r="D113" s="421" t="s">
        <v>333</v>
      </c>
      <c r="E113" s="422"/>
      <c r="F113" s="422"/>
      <c r="G113" s="423"/>
      <c r="H113" s="459" t="s">
        <v>336</v>
      </c>
      <c r="I113" s="460"/>
      <c r="J113" s="460"/>
      <c r="K113" s="461"/>
    </row>
    <row r="114" spans="2:11" ht="15" customHeight="1" x14ac:dyDescent="0.3">
      <c r="B114" s="454"/>
      <c r="C114" s="454"/>
      <c r="D114" s="421" t="s">
        <v>334</v>
      </c>
      <c r="E114" s="422"/>
      <c r="F114" s="422"/>
      <c r="G114" s="423"/>
      <c r="H114" s="459" t="s">
        <v>335</v>
      </c>
      <c r="I114" s="460"/>
      <c r="J114" s="460"/>
      <c r="K114" s="461"/>
    </row>
    <row r="115" spans="2:11" ht="19.75" customHeight="1" x14ac:dyDescent="0.3">
      <c r="B115" s="455"/>
      <c r="C115" s="455"/>
      <c r="D115" s="464"/>
      <c r="E115" s="465"/>
      <c r="F115" s="465"/>
      <c r="G115" s="466"/>
      <c r="H115" s="478"/>
      <c r="I115" s="479"/>
      <c r="J115" s="479"/>
      <c r="K115" s="480"/>
    </row>
    <row r="116" spans="2:11" ht="4.25" customHeight="1" x14ac:dyDescent="0.3">
      <c r="B116" s="71"/>
      <c r="C116" s="71"/>
      <c r="D116" s="71"/>
      <c r="E116" s="71"/>
      <c r="F116" s="71"/>
      <c r="G116" s="71"/>
      <c r="H116" s="71"/>
      <c r="I116" s="71"/>
      <c r="J116" s="71"/>
      <c r="K116" s="71"/>
    </row>
    <row r="117" spans="2:11" ht="4.25" customHeight="1" x14ac:dyDescent="0.3">
      <c r="B117" s="71"/>
      <c r="C117" s="71"/>
      <c r="D117" s="71"/>
      <c r="E117" s="71"/>
      <c r="F117" s="71"/>
      <c r="G117" s="71"/>
      <c r="H117" s="71"/>
      <c r="I117" s="71"/>
      <c r="J117" s="71"/>
      <c r="K117" s="71"/>
    </row>
    <row r="118" spans="2:11" ht="15" x14ac:dyDescent="0.3">
      <c r="B118" s="515" t="s">
        <v>98</v>
      </c>
      <c r="C118" s="516"/>
      <c r="D118" s="396" t="s">
        <v>363</v>
      </c>
      <c r="E118" s="397"/>
      <c r="F118" s="397"/>
      <c r="G118" s="398"/>
      <c r="H118" s="182"/>
      <c r="I118" s="182"/>
      <c r="J118" s="182"/>
      <c r="K118" s="182"/>
    </row>
    <row r="119" spans="2:11" ht="36" customHeight="1" x14ac:dyDescent="0.3">
      <c r="B119" s="517"/>
      <c r="C119" s="518"/>
      <c r="D119" s="396"/>
      <c r="E119" s="397"/>
      <c r="F119" s="397"/>
      <c r="G119" s="398"/>
      <c r="H119" s="184"/>
      <c r="I119" s="184"/>
      <c r="J119" s="184"/>
      <c r="K119" s="184"/>
    </row>
    <row r="120" spans="2:11" ht="15" x14ac:dyDescent="0.3">
      <c r="B120" s="517"/>
      <c r="C120" s="518"/>
      <c r="D120" s="276"/>
      <c r="E120" s="276"/>
      <c r="F120" s="276"/>
      <c r="G120" s="276"/>
      <c r="H120" s="184"/>
      <c r="I120" s="184"/>
      <c r="J120" s="184"/>
      <c r="K120" s="184"/>
    </row>
    <row r="121" spans="2:11" ht="15" customHeight="1" x14ac:dyDescent="0.3">
      <c r="B121" s="517"/>
      <c r="C121" s="518"/>
      <c r="D121" s="386" t="s">
        <v>340</v>
      </c>
      <c r="E121" s="382"/>
      <c r="F121" s="382"/>
      <c r="G121" s="383"/>
      <c r="H121" s="399" t="s">
        <v>342</v>
      </c>
      <c r="I121" s="400"/>
      <c r="J121" s="481" t="s">
        <v>75</v>
      </c>
      <c r="K121" s="482" t="s">
        <v>76</v>
      </c>
    </row>
    <row r="122" spans="2:11" ht="15" x14ac:dyDescent="0.3">
      <c r="B122" s="517"/>
      <c r="C122" s="518"/>
      <c r="D122" s="279"/>
      <c r="E122" s="280"/>
      <c r="F122" s="280"/>
      <c r="G122" s="281"/>
      <c r="H122" s="399"/>
      <c r="I122" s="400"/>
      <c r="J122" s="481"/>
      <c r="K122" s="482"/>
    </row>
    <row r="123" spans="2:11" ht="15" x14ac:dyDescent="0.3">
      <c r="B123" s="517"/>
      <c r="C123" s="518"/>
      <c r="D123" s="279"/>
      <c r="E123" s="280"/>
      <c r="F123" s="280"/>
      <c r="G123" s="281"/>
      <c r="H123" s="285"/>
      <c r="I123" s="286"/>
      <c r="J123" s="283"/>
      <c r="K123" s="284"/>
    </row>
    <row r="124" spans="2:11" ht="29" customHeight="1" x14ac:dyDescent="0.3">
      <c r="B124" s="517"/>
      <c r="C124" s="518"/>
      <c r="D124" s="381" t="s">
        <v>349</v>
      </c>
      <c r="E124" s="382"/>
      <c r="F124" s="382"/>
      <c r="G124" s="383"/>
      <c r="H124" s="287" t="s">
        <v>350</v>
      </c>
      <c r="I124" s="294" t="s">
        <v>273</v>
      </c>
      <c r="J124" s="292" t="s">
        <v>93</v>
      </c>
      <c r="K124" s="293" t="s">
        <v>264</v>
      </c>
    </row>
    <row r="125" spans="2:11" ht="29" customHeight="1" x14ac:dyDescent="0.3">
      <c r="B125" s="517"/>
      <c r="C125" s="518"/>
      <c r="D125" s="302"/>
      <c r="E125" s="280"/>
      <c r="F125" s="280"/>
      <c r="G125" s="281"/>
      <c r="H125" s="287"/>
      <c r="I125" s="294"/>
      <c r="J125" s="303"/>
      <c r="K125" s="303"/>
    </row>
    <row r="126" spans="2:11" ht="15" x14ac:dyDescent="0.3">
      <c r="B126" s="517"/>
      <c r="C126" s="518"/>
      <c r="D126" s="386" t="s">
        <v>341</v>
      </c>
      <c r="E126" s="382"/>
      <c r="F126" s="382"/>
      <c r="G126" s="383"/>
      <c r="H126" s="287" t="s">
        <v>343</v>
      </c>
      <c r="I126" s="184" t="s">
        <v>103</v>
      </c>
      <c r="J126" s="289" t="s">
        <v>75</v>
      </c>
      <c r="K126" s="284" t="s">
        <v>76</v>
      </c>
    </row>
    <row r="127" spans="2:11" ht="15" x14ac:dyDescent="0.3">
      <c r="B127" s="517"/>
      <c r="C127" s="518"/>
      <c r="D127" s="279"/>
      <c r="E127" s="280"/>
      <c r="F127" s="280"/>
      <c r="G127" s="281"/>
      <c r="H127" s="282"/>
      <c r="I127" s="282"/>
      <c r="J127" s="288"/>
      <c r="K127" s="284"/>
    </row>
    <row r="128" spans="2:11" ht="15" x14ac:dyDescent="0.3">
      <c r="B128" s="517"/>
      <c r="C128" s="518"/>
      <c r="D128" s="279"/>
      <c r="E128" s="280"/>
      <c r="F128" s="280"/>
      <c r="G128" s="281"/>
      <c r="H128" s="287" t="s">
        <v>344</v>
      </c>
      <c r="I128" s="184" t="s">
        <v>106</v>
      </c>
      <c r="J128" s="289" t="s">
        <v>75</v>
      </c>
      <c r="K128" s="284" t="s">
        <v>76</v>
      </c>
    </row>
    <row r="129" spans="2:11" ht="15" x14ac:dyDescent="0.3">
      <c r="B129" s="517"/>
      <c r="C129" s="518"/>
      <c r="D129" s="279"/>
      <c r="E129" s="280"/>
      <c r="F129" s="280"/>
      <c r="G129" s="281"/>
      <c r="H129" s="287"/>
      <c r="I129" s="184"/>
      <c r="J129" s="283"/>
      <c r="K129" s="284"/>
    </row>
    <row r="130" spans="2:11" ht="15" x14ac:dyDescent="0.3">
      <c r="B130" s="517"/>
      <c r="C130" s="518"/>
      <c r="D130" s="279"/>
      <c r="E130" s="280"/>
      <c r="F130" s="280"/>
      <c r="G130" s="281"/>
      <c r="H130" s="379" t="s">
        <v>345</v>
      </c>
      <c r="I130" s="477" t="s">
        <v>105</v>
      </c>
      <c r="J130" s="289" t="s">
        <v>346</v>
      </c>
      <c r="K130" s="380" t="s">
        <v>76</v>
      </c>
    </row>
    <row r="131" spans="2:11" ht="15" x14ac:dyDescent="0.3">
      <c r="B131" s="517"/>
      <c r="C131" s="518"/>
      <c r="D131" s="279"/>
      <c r="E131" s="280"/>
      <c r="F131" s="280"/>
      <c r="G131" s="281"/>
      <c r="H131" s="379"/>
      <c r="I131" s="477"/>
      <c r="J131" s="289" t="s">
        <v>347</v>
      </c>
      <c r="K131" s="380"/>
    </row>
    <row r="132" spans="2:11" ht="15" x14ac:dyDescent="0.3">
      <c r="B132" s="517"/>
      <c r="C132" s="518"/>
      <c r="D132" s="279"/>
      <c r="E132" s="280"/>
      <c r="F132" s="280"/>
      <c r="G132" s="281"/>
      <c r="H132" s="379"/>
      <c r="I132" s="477"/>
      <c r="J132" s="289" t="s">
        <v>348</v>
      </c>
      <c r="K132" s="380"/>
    </row>
    <row r="133" spans="2:11" ht="15" x14ac:dyDescent="0.3">
      <c r="B133" s="517"/>
      <c r="C133" s="518"/>
      <c r="D133" s="279"/>
      <c r="E133" s="280"/>
      <c r="F133" s="280"/>
      <c r="G133" s="281"/>
      <c r="H133" s="290"/>
      <c r="I133" s="291"/>
      <c r="J133" s="283"/>
      <c r="K133" s="284"/>
    </row>
    <row r="134" spans="2:11" ht="8" customHeight="1" x14ac:dyDescent="0.3">
      <c r="B134" s="517"/>
      <c r="C134" s="518"/>
      <c r="D134" s="302"/>
      <c r="E134" s="280"/>
      <c r="F134" s="280"/>
      <c r="G134" s="281"/>
      <c r="H134" s="287"/>
      <c r="I134" s="294"/>
      <c r="J134" s="303"/>
      <c r="K134" s="306"/>
    </row>
    <row r="135" spans="2:11" ht="29" customHeight="1" x14ac:dyDescent="0.3">
      <c r="B135" s="517"/>
      <c r="C135" s="518"/>
      <c r="D135" s="394" t="s">
        <v>351</v>
      </c>
      <c r="E135" s="394"/>
      <c r="F135" s="394"/>
      <c r="G135" s="394"/>
      <c r="H135" s="388" t="s">
        <v>298</v>
      </c>
      <c r="I135" s="388"/>
      <c r="J135" s="390" t="s">
        <v>75</v>
      </c>
      <c r="K135" s="392" t="s">
        <v>76</v>
      </c>
    </row>
    <row r="136" spans="2:11" s="273" customFormat="1" ht="25" customHeight="1" x14ac:dyDescent="0.3">
      <c r="B136" s="517"/>
      <c r="C136" s="518"/>
      <c r="D136" s="395"/>
      <c r="E136" s="395"/>
      <c r="F136" s="395"/>
      <c r="G136" s="395"/>
      <c r="H136" s="389"/>
      <c r="I136" s="389"/>
      <c r="J136" s="391"/>
      <c r="K136" s="393"/>
    </row>
    <row r="137" spans="2:11" s="273" customFormat="1" ht="13.5" customHeight="1" x14ac:dyDescent="0.3">
      <c r="B137" s="297"/>
      <c r="C137" s="298"/>
      <c r="D137" s="269"/>
      <c r="E137" s="269"/>
      <c r="F137" s="269"/>
      <c r="G137" s="269"/>
      <c r="H137" s="304"/>
      <c r="I137" s="305"/>
      <c r="J137" s="303"/>
      <c r="K137" s="303"/>
    </row>
    <row r="138" spans="2:11" ht="23" customHeight="1" x14ac:dyDescent="0.3">
      <c r="B138" s="384" t="s">
        <v>356</v>
      </c>
      <c r="C138" s="385"/>
      <c r="D138" s="386" t="s">
        <v>362</v>
      </c>
      <c r="E138" s="378"/>
      <c r="F138" s="378"/>
      <c r="G138" s="387"/>
      <c r="H138" s="183" t="s">
        <v>352</v>
      </c>
      <c r="I138" s="184" t="s">
        <v>103</v>
      </c>
      <c r="J138" s="69"/>
    </row>
    <row r="139" spans="2:11" ht="16.5" customHeight="1" x14ac:dyDescent="0.3">
      <c r="B139" s="384"/>
      <c r="C139" s="385"/>
      <c r="D139" s="386"/>
      <c r="E139" s="378"/>
      <c r="F139" s="378"/>
      <c r="G139" s="387"/>
      <c r="H139" s="183" t="s">
        <v>353</v>
      </c>
      <c r="I139" s="184" t="s">
        <v>106</v>
      </c>
      <c r="J139" s="69"/>
      <c r="K139" s="175"/>
    </row>
    <row r="140" spans="2:11" ht="19.5" customHeight="1" x14ac:dyDescent="0.3">
      <c r="B140" s="384"/>
      <c r="C140" s="385"/>
      <c r="D140" s="386"/>
      <c r="E140" s="378"/>
      <c r="F140" s="378"/>
      <c r="G140" s="387"/>
      <c r="H140" s="183" t="s">
        <v>354</v>
      </c>
      <c r="I140" s="184" t="s">
        <v>105</v>
      </c>
      <c r="J140" s="69"/>
    </row>
    <row r="141" spans="2:11" s="273" customFormat="1" ht="12.5" hidden="1" customHeight="1" x14ac:dyDescent="0.3">
      <c r="B141" s="297"/>
      <c r="C141" s="298"/>
      <c r="D141" s="299"/>
      <c r="E141" s="300"/>
      <c r="F141" s="300"/>
      <c r="G141" s="301"/>
      <c r="J141" s="68"/>
      <c r="K141" s="68"/>
    </row>
    <row r="142" spans="2:11" s="273" customFormat="1" ht="12.5" customHeight="1" x14ac:dyDescent="0.3">
      <c r="B142" s="297"/>
      <c r="C142" s="298"/>
      <c r="D142" s="299"/>
      <c r="E142" s="300"/>
      <c r="F142" s="300"/>
      <c r="G142" s="301"/>
      <c r="H142" s="183"/>
      <c r="I142" s="184"/>
      <c r="J142" s="68"/>
      <c r="K142" s="68"/>
    </row>
    <row r="143" spans="2:11" ht="18" customHeight="1" x14ac:dyDescent="0.3">
      <c r="B143" s="376" t="s">
        <v>357</v>
      </c>
      <c r="C143" s="376"/>
      <c r="D143" s="377" t="s">
        <v>361</v>
      </c>
      <c r="E143" s="377"/>
      <c r="F143" s="377"/>
      <c r="G143" s="377"/>
      <c r="H143" s="307" t="s">
        <v>358</v>
      </c>
      <c r="I143" s="308" t="s">
        <v>103</v>
      </c>
      <c r="J143" s="309" t="s">
        <v>104</v>
      </c>
      <c r="K143" s="309" t="s">
        <v>108</v>
      </c>
    </row>
    <row r="144" spans="2:11" ht="15" x14ac:dyDescent="0.3">
      <c r="B144" s="376"/>
      <c r="C144" s="376"/>
      <c r="D144" s="378"/>
      <c r="E144" s="378"/>
      <c r="F144" s="378"/>
      <c r="G144" s="378"/>
      <c r="H144" s="307" t="s">
        <v>359</v>
      </c>
      <c r="I144" s="308" t="s">
        <v>106</v>
      </c>
      <c r="J144" s="309" t="s">
        <v>104</v>
      </c>
      <c r="K144" s="309" t="s">
        <v>108</v>
      </c>
    </row>
    <row r="145" spans="2:11" ht="15" x14ac:dyDescent="0.3">
      <c r="B145" s="376"/>
      <c r="C145" s="376"/>
      <c r="D145" s="378"/>
      <c r="E145" s="378"/>
      <c r="F145" s="378"/>
      <c r="G145" s="378"/>
      <c r="H145" s="307" t="s">
        <v>360</v>
      </c>
      <c r="I145" s="308" t="s">
        <v>105</v>
      </c>
      <c r="J145" s="309" t="s">
        <v>104</v>
      </c>
      <c r="K145" s="309" t="s">
        <v>108</v>
      </c>
    </row>
  </sheetData>
  <sheetProtection algorithmName="SHA-512" hashValue="JyrPqET0rTZwGY8xRGvGzfDO7LRQlq6P2wDQ6E+kY3CZxeQETg81M63IJnSk6jpPzxP1gi2Fmhfc35NxtpBGJg==" saltValue="amx3DGSfyMB8RqWOEj3UrQ==" spinCount="100000" sheet="1" objects="1" scenarios="1"/>
  <mergeCells count="81">
    <mergeCell ref="I130:I132"/>
    <mergeCell ref="H114:K115"/>
    <mergeCell ref="D112:G112"/>
    <mergeCell ref="D113:G113"/>
    <mergeCell ref="J121:J122"/>
    <mergeCell ref="K121:K122"/>
    <mergeCell ref="D21:E21"/>
    <mergeCell ref="F21:G21"/>
    <mergeCell ref="H21:I21"/>
    <mergeCell ref="B18:K19"/>
    <mergeCell ref="B1:K1"/>
    <mergeCell ref="B3:K4"/>
    <mergeCell ref="B9:K9"/>
    <mergeCell ref="B11:K11"/>
    <mergeCell ref="B13:K16"/>
    <mergeCell ref="B7:K7"/>
    <mergeCell ref="B2:C2"/>
    <mergeCell ref="B6:C6"/>
    <mergeCell ref="D6:H6"/>
    <mergeCell ref="I6:K6"/>
    <mergeCell ref="D20:I20"/>
    <mergeCell ref="H92:K94"/>
    <mergeCell ref="D96:G98"/>
    <mergeCell ref="B104:C115"/>
    <mergeCell ref="D104:G105"/>
    <mergeCell ref="H104:K105"/>
    <mergeCell ref="D107:G107"/>
    <mergeCell ref="H107:K107"/>
    <mergeCell ref="D108:G108"/>
    <mergeCell ref="H113:K113"/>
    <mergeCell ref="H110:K110"/>
    <mergeCell ref="H109:K109"/>
    <mergeCell ref="D100:G100"/>
    <mergeCell ref="D110:G110"/>
    <mergeCell ref="D111:G111"/>
    <mergeCell ref="H96:K102"/>
    <mergeCell ref="D114:G115"/>
    <mergeCell ref="C25:I43"/>
    <mergeCell ref="D109:G109"/>
    <mergeCell ref="H78:K82"/>
    <mergeCell ref="D84:G86"/>
    <mergeCell ref="D88:G90"/>
    <mergeCell ref="D87:G87"/>
    <mergeCell ref="B73:K73"/>
    <mergeCell ref="B76:C76"/>
    <mergeCell ref="D76:G76"/>
    <mergeCell ref="H76:K76"/>
    <mergeCell ref="G45:K45"/>
    <mergeCell ref="G46:K46"/>
    <mergeCell ref="B74:K74"/>
    <mergeCell ref="H84:K87"/>
    <mergeCell ref="H88:K90"/>
    <mergeCell ref="D102:G102"/>
    <mergeCell ref="D22:E22"/>
    <mergeCell ref="F22:G22"/>
    <mergeCell ref="H22:I22"/>
    <mergeCell ref="D23:E23"/>
    <mergeCell ref="F23:G23"/>
    <mergeCell ref="H23:I23"/>
    <mergeCell ref="B78:C82"/>
    <mergeCell ref="D78:G79"/>
    <mergeCell ref="D80:G82"/>
    <mergeCell ref="B84:C90"/>
    <mergeCell ref="B96:C102"/>
    <mergeCell ref="B92:C94"/>
    <mergeCell ref="D92:G94"/>
    <mergeCell ref="B143:C145"/>
    <mergeCell ref="D143:G145"/>
    <mergeCell ref="H130:H132"/>
    <mergeCell ref="K130:K132"/>
    <mergeCell ref="D124:G124"/>
    <mergeCell ref="B138:C140"/>
    <mergeCell ref="D138:G140"/>
    <mergeCell ref="H135:I136"/>
    <mergeCell ref="J135:J136"/>
    <mergeCell ref="K135:K136"/>
    <mergeCell ref="D135:G136"/>
    <mergeCell ref="D118:G119"/>
    <mergeCell ref="D121:G121"/>
    <mergeCell ref="D126:G126"/>
    <mergeCell ref="H121:I122"/>
  </mergeCells>
  <phoneticPr fontId="77" type="noConversion"/>
  <conditionalFormatting sqref="K135">
    <cfRule type="expression" dxfId="1" priority="1">
      <formula>K135="NON"</formula>
    </cfRule>
    <cfRule type="expression" dxfId="0" priority="2">
      <formula>K135="OUI"</formula>
    </cfRule>
  </conditionalFormatting>
  <hyperlinks>
    <hyperlink ref="G46" r:id="rId1" xr:uid="{6A8DADA5-A7D8-4001-A1BA-CB6F0AAE69C2}"/>
    <hyperlink ref="B2:C2" r:id="rId2" display=" Code du travail Art R 4412-5." xr:uid="{10E14744-A351-4F04-94E1-AF8A225E95DD}"/>
  </hyperlinks>
  <pageMargins left="0.5" right="0.23" top="1.58" bottom="0.74803149606299213" header="0.31496062992125984" footer="0.31496062992125984"/>
  <pageSetup paperSize="9" scale="56" fitToHeight="0" orientation="portrait" r:id="rId3"/>
  <headerFooter>
    <oddHeader>&amp;C&amp;G
&amp;"Tahoma,Normal"&amp;24&amp;K000000Guide d'utilisation</oddHeader>
    <oddFooter>&amp;L&amp;"Tahoma,Normal"&amp;14&amp;K000000&amp;A&amp;R&amp;"Tahoma,Normal"&amp;14&amp;K000000&amp;P/&amp;N</oddFooter>
  </headerFooter>
  <rowBreaks count="1" manualBreakCount="1">
    <brk id="71" max="16383"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39997558519241921"/>
    <pageSetUpPr fitToPage="1"/>
  </sheetPr>
  <dimension ref="A1:N24"/>
  <sheetViews>
    <sheetView zoomScaleNormal="100" zoomScaleSheetLayoutView="100" workbookViewId="0">
      <selection activeCell="AZ8" sqref="AZ8"/>
    </sheetView>
  </sheetViews>
  <sheetFormatPr baseColWidth="10" defaultColWidth="11.1640625" defaultRowHeight="15" x14ac:dyDescent="0.3"/>
  <cols>
    <col min="1" max="4" width="11.1640625" style="190"/>
    <col min="5" max="5" width="4.6640625" style="190" customWidth="1"/>
    <col min="6" max="6" width="2.6640625" style="190" hidden="1" customWidth="1"/>
    <col min="7" max="7" width="0.9140625" style="190" customWidth="1"/>
    <col min="8" max="9" width="11.1640625" style="190"/>
    <col min="10" max="10" width="3.5" style="190" customWidth="1"/>
    <col min="11" max="12" width="11.1640625" style="190"/>
    <col min="13" max="13" width="22" style="190" customWidth="1"/>
    <col min="14" max="16384" width="11.1640625" style="190"/>
  </cols>
  <sheetData>
    <row r="1" spans="1:14" ht="28.25" customHeight="1" x14ac:dyDescent="0.3">
      <c r="A1" s="427" t="s">
        <v>288</v>
      </c>
      <c r="B1" s="427"/>
      <c r="C1" s="427"/>
      <c r="D1" s="427"/>
      <c r="E1" s="427"/>
      <c r="F1" s="427"/>
      <c r="G1" s="427"/>
      <c r="H1" s="427"/>
      <c r="I1" s="427"/>
      <c r="J1" s="427"/>
      <c r="K1" s="427"/>
      <c r="L1" s="427"/>
      <c r="M1" s="427"/>
    </row>
    <row r="2" spans="1:14" ht="5" customHeight="1" x14ac:dyDescent="0.3">
      <c r="A2" s="195"/>
      <c r="B2" s="195"/>
      <c r="C2" s="195"/>
      <c r="D2" s="195"/>
      <c r="E2" s="195"/>
      <c r="F2" s="195"/>
      <c r="G2" s="195"/>
      <c r="H2" s="195"/>
      <c r="I2" s="195"/>
      <c r="J2" s="195"/>
      <c r="K2" s="195"/>
      <c r="L2" s="195"/>
      <c r="M2" s="195"/>
    </row>
    <row r="3" spans="1:14" ht="28.25" customHeight="1" x14ac:dyDescent="0.3">
      <c r="A3" s="498" t="s">
        <v>262</v>
      </c>
      <c r="B3" s="499"/>
      <c r="C3" s="499"/>
      <c r="D3" s="499"/>
      <c r="E3" s="499"/>
      <c r="F3" s="500"/>
      <c r="G3" s="192"/>
      <c r="H3" s="491" t="s">
        <v>99</v>
      </c>
      <c r="I3" s="492"/>
      <c r="J3" s="492"/>
      <c r="K3" s="492"/>
      <c r="L3" s="492"/>
      <c r="M3" s="493"/>
    </row>
    <row r="4" spans="1:14" x14ac:dyDescent="0.3">
      <c r="A4" s="501"/>
      <c r="B4" s="502"/>
      <c r="C4" s="502"/>
      <c r="D4" s="502"/>
      <c r="E4" s="502"/>
      <c r="F4" s="503"/>
      <c r="G4" s="192"/>
      <c r="H4" s="494" t="s">
        <v>283</v>
      </c>
      <c r="I4" s="494"/>
      <c r="J4" s="494"/>
      <c r="K4" s="494" t="s">
        <v>284</v>
      </c>
      <c r="L4" s="494"/>
      <c r="M4" s="494"/>
    </row>
    <row r="5" spans="1:14" ht="273.64999999999998" customHeight="1" x14ac:dyDescent="0.3">
      <c r="A5" s="489" t="s">
        <v>282</v>
      </c>
      <c r="B5" s="484"/>
      <c r="C5" s="484"/>
      <c r="D5" s="484"/>
      <c r="E5" s="484"/>
      <c r="F5" s="490"/>
      <c r="G5" s="193"/>
      <c r="H5" s="495" t="s">
        <v>287</v>
      </c>
      <c r="I5" s="496"/>
      <c r="J5" s="496"/>
      <c r="K5" s="484" t="s">
        <v>286</v>
      </c>
      <c r="L5" s="496"/>
      <c r="M5" s="497"/>
    </row>
    <row r="6" spans="1:14" s="191" customFormat="1" ht="168" customHeight="1" x14ac:dyDescent="0.25">
      <c r="A6" s="197"/>
      <c r="B6" s="198"/>
      <c r="C6" s="198"/>
      <c r="D6" s="198"/>
      <c r="E6" s="198"/>
      <c r="F6" s="199"/>
      <c r="G6" s="200"/>
      <c r="H6" s="201"/>
      <c r="I6" s="202" t="e" vm="2">
        <v>#VALUE!</v>
      </c>
      <c r="J6" s="202"/>
      <c r="K6" s="487" t="s">
        <v>295</v>
      </c>
      <c r="L6" s="487"/>
      <c r="M6" s="488"/>
    </row>
    <row r="8" spans="1:14" ht="28.25" customHeight="1" x14ac:dyDescent="0.3">
      <c r="A8" s="486" t="s">
        <v>297</v>
      </c>
      <c r="B8" s="486"/>
      <c r="C8" s="486"/>
      <c r="D8" s="486"/>
      <c r="E8" s="486"/>
      <c r="F8" s="486"/>
      <c r="G8" s="486"/>
      <c r="H8" s="486"/>
      <c r="I8" s="486"/>
      <c r="J8" s="486"/>
      <c r="K8" s="486"/>
      <c r="L8" s="486"/>
      <c r="M8" s="486"/>
    </row>
    <row r="9" spans="1:14" ht="17.399999999999999" customHeight="1" x14ac:dyDescent="0.3">
      <c r="B9" s="483" t="s">
        <v>293</v>
      </c>
      <c r="C9" s="483"/>
      <c r="D9" s="483"/>
      <c r="E9" s="483"/>
      <c r="F9" s="483"/>
      <c r="G9" s="483"/>
      <c r="H9" s="483"/>
      <c r="I9" s="483"/>
      <c r="J9" s="483"/>
      <c r="K9" s="483"/>
      <c r="L9" s="483"/>
      <c r="M9" s="483"/>
    </row>
    <row r="10" spans="1:14" ht="19.25" customHeight="1" x14ac:dyDescent="0.3">
      <c r="A10" s="196"/>
      <c r="B10" s="483"/>
      <c r="C10" s="483"/>
      <c r="D10" s="483"/>
      <c r="E10" s="483"/>
      <c r="F10" s="483"/>
      <c r="G10" s="483"/>
      <c r="H10" s="483"/>
      <c r="I10" s="483"/>
      <c r="J10" s="483"/>
      <c r="K10" s="483"/>
      <c r="L10" s="483"/>
      <c r="M10" s="483"/>
    </row>
    <row r="11" spans="1:14" ht="28.75" customHeight="1" x14ac:dyDescent="0.3">
      <c r="A11" s="498" t="s">
        <v>289</v>
      </c>
      <c r="B11" s="499"/>
      <c r="C11" s="499"/>
      <c r="D11" s="499"/>
      <c r="E11" s="499"/>
      <c r="F11" s="500"/>
      <c r="G11" s="192"/>
      <c r="H11" s="504" t="s">
        <v>290</v>
      </c>
      <c r="I11" s="505"/>
      <c r="J11" s="505"/>
      <c r="K11" s="505"/>
      <c r="L11" s="505"/>
      <c r="M11" s="506"/>
    </row>
    <row r="12" spans="1:14" ht="187.75" customHeight="1" x14ac:dyDescent="0.3">
      <c r="A12" s="507" t="s">
        <v>291</v>
      </c>
      <c r="B12" s="508"/>
      <c r="C12" s="508"/>
      <c r="D12" s="508"/>
      <c r="E12" s="508"/>
      <c r="F12" s="509"/>
      <c r="G12" s="193"/>
      <c r="H12" s="510" t="s">
        <v>292</v>
      </c>
      <c r="I12" s="511"/>
      <c r="J12" s="511"/>
      <c r="K12" s="511"/>
      <c r="L12" s="511"/>
      <c r="M12" s="512"/>
    </row>
    <row r="13" spans="1:14" ht="5" customHeight="1" x14ac:dyDescent="0.3">
      <c r="A13" s="194"/>
      <c r="B13" s="194"/>
      <c r="C13" s="194"/>
      <c r="D13" s="194"/>
      <c r="E13" s="194"/>
      <c r="F13" s="194"/>
      <c r="G13" s="193"/>
      <c r="H13" s="194"/>
      <c r="I13" s="194"/>
      <c r="J13" s="194"/>
      <c r="K13" s="194"/>
      <c r="L13" s="194"/>
      <c r="M13" s="194"/>
    </row>
    <row r="14" spans="1:14" ht="15" customHeight="1" x14ac:dyDescent="0.3">
      <c r="A14" s="486" t="s">
        <v>294</v>
      </c>
      <c r="B14" s="486"/>
      <c r="C14" s="486"/>
      <c r="D14" s="486"/>
      <c r="E14" s="486"/>
      <c r="F14" s="486"/>
      <c r="G14" s="486"/>
      <c r="H14" s="486"/>
      <c r="I14" s="486"/>
      <c r="J14" s="486"/>
      <c r="K14" s="486"/>
      <c r="L14" s="486"/>
      <c r="M14" s="486"/>
      <c r="N14" s="190" t="s">
        <v>252</v>
      </c>
    </row>
    <row r="15" spans="1:14" ht="69.650000000000006" customHeight="1" x14ac:dyDescent="0.3">
      <c r="A15" s="203" t="e" vm="3">
        <v>#VALUE!</v>
      </c>
      <c r="B15" s="190" t="e" vm="4">
        <v>#VALUE!</v>
      </c>
      <c r="C15" s="190" t="e" vm="5">
        <v>#VALUE!</v>
      </c>
      <c r="D15" s="485" t="s">
        <v>296</v>
      </c>
      <c r="E15" s="485"/>
      <c r="F15" s="485"/>
      <c r="G15" s="485"/>
      <c r="H15" s="485"/>
      <c r="I15" s="485"/>
      <c r="J15" s="485"/>
      <c r="K15" s="485"/>
      <c r="L15" s="485"/>
      <c r="M15" s="485"/>
    </row>
    <row r="16" spans="1:14" ht="28.5" customHeight="1" x14ac:dyDescent="0.3">
      <c r="D16" s="484"/>
      <c r="E16" s="484"/>
      <c r="F16" s="484"/>
      <c r="G16" s="484"/>
      <c r="H16" s="484"/>
      <c r="I16" s="484"/>
    </row>
    <row r="17" spans="1:13" ht="59.25" customHeight="1" x14ac:dyDescent="0.3"/>
    <row r="18" spans="1:13" ht="54.75" customHeight="1" x14ac:dyDescent="0.3"/>
    <row r="19" spans="1:13" x14ac:dyDescent="0.3">
      <c r="H19" s="204"/>
      <c r="I19" s="204"/>
      <c r="J19" s="204"/>
      <c r="K19" s="204"/>
      <c r="L19" s="204"/>
      <c r="M19" s="204"/>
    </row>
    <row r="22" spans="1:13" x14ac:dyDescent="0.3">
      <c r="A22" s="484"/>
      <c r="B22" s="484"/>
      <c r="C22" s="484"/>
      <c r="D22" s="484"/>
      <c r="E22" s="484"/>
      <c r="F22" s="484"/>
      <c r="G22" s="205"/>
      <c r="H22" s="205"/>
      <c r="I22" s="205"/>
      <c r="J22" s="205"/>
      <c r="K22" s="205"/>
      <c r="L22" s="205"/>
      <c r="M22" s="205"/>
    </row>
    <row r="23" spans="1:13" x14ac:dyDescent="0.3">
      <c r="A23" s="484"/>
      <c r="B23" s="484"/>
      <c r="C23" s="484"/>
      <c r="D23" s="484"/>
      <c r="E23" s="484"/>
      <c r="F23" s="484"/>
      <c r="G23" s="205"/>
      <c r="H23" s="205"/>
      <c r="I23" s="205"/>
      <c r="J23" s="205"/>
      <c r="K23" s="205"/>
      <c r="L23" s="205"/>
      <c r="M23" s="205"/>
    </row>
    <row r="24" spans="1:13" x14ac:dyDescent="0.3">
      <c r="A24" s="206"/>
      <c r="B24" s="206"/>
      <c r="C24" s="206"/>
      <c r="D24" s="206"/>
      <c r="E24" s="206"/>
      <c r="F24" s="206"/>
    </row>
  </sheetData>
  <sheetProtection algorithmName="SHA-512" hashValue="bO2Caljxie7U9X6UEztipXlJxwJYfwP/V4JzAKafN7S6+1R7CFBrSascti5QDOoA4pHFnztciu2FL84c3nFdlA==" saltValue="03zBgCf8g9f/h3LV0r3V7A==" spinCount="100000" sheet="1" objects="1" scenarios="1"/>
  <mergeCells count="21">
    <mergeCell ref="A23:F23"/>
    <mergeCell ref="A14:M14"/>
    <mergeCell ref="A22:F22"/>
    <mergeCell ref="A11:F11"/>
    <mergeCell ref="H11:M11"/>
    <mergeCell ref="A12:F12"/>
    <mergeCell ref="H12:M12"/>
    <mergeCell ref="B9:M10"/>
    <mergeCell ref="D16:I16"/>
    <mergeCell ref="D15:M15"/>
    <mergeCell ref="A1:J1"/>
    <mergeCell ref="K1:M1"/>
    <mergeCell ref="A8:M8"/>
    <mergeCell ref="K6:M6"/>
    <mergeCell ref="A5:F5"/>
    <mergeCell ref="H3:M3"/>
    <mergeCell ref="H4:J4"/>
    <mergeCell ref="K4:M4"/>
    <mergeCell ref="H5:J5"/>
    <mergeCell ref="K5:M5"/>
    <mergeCell ref="A3:F4"/>
  </mergeCells>
  <printOptions horizontalCentered="1" verticalCentered="1"/>
  <pageMargins left="0.27559055118110237" right="0.23622047244094491" top="1.6535433070866143" bottom="0.74803149606299213" header="0.31496062992125984" footer="0.31496062992125984"/>
  <pageSetup paperSize="9" scale="69" orientation="portrait" r:id="rId1"/>
  <headerFooter>
    <oddHeader>&amp;C&amp;G
&amp;"Tahoma,Normal"&amp;24&amp;K4D4D4DGuide d'interprétation des résultats et des actions à mener</oddHeader>
    <oddFooter>&amp;L&amp;14&amp;K4D4D4D&amp;A&amp;R&amp;"Tahoma,Normal"&amp;14&amp;K4D4D4D&amp;P/&amp;N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D50B52"/>
    <pageSetUpPr fitToPage="1"/>
  </sheetPr>
  <dimension ref="B3:K74"/>
  <sheetViews>
    <sheetView showGridLines="0" view="pageBreakPreview" topLeftCell="A18" zoomScaleNormal="100" zoomScaleSheetLayoutView="100" workbookViewId="0">
      <selection activeCell="E16" sqref="E16"/>
    </sheetView>
  </sheetViews>
  <sheetFormatPr baseColWidth="10" defaultColWidth="6" defaultRowHeight="13.5" x14ac:dyDescent="0.25"/>
  <cols>
    <col min="1" max="1" width="3.08203125" style="41" customWidth="1"/>
    <col min="2" max="2" width="11.6640625" style="41" customWidth="1"/>
    <col min="3" max="3" width="17.58203125" style="46" customWidth="1"/>
    <col min="4" max="4" width="18.33203125" style="46" bestFit="1" customWidth="1"/>
    <col min="5" max="5" width="77.6640625" style="41" customWidth="1"/>
    <col min="6" max="6" width="17.83203125" style="46" customWidth="1"/>
    <col min="7" max="7" width="19.5" style="46" customWidth="1"/>
    <col min="8" max="10" width="15.33203125" style="41" customWidth="1"/>
    <col min="11" max="11" width="19.58203125" style="67" customWidth="1"/>
    <col min="12" max="16384" width="6" style="41"/>
  </cols>
  <sheetData>
    <row r="3" spans="2:11" ht="31" thickBot="1" x14ac:dyDescent="0.6">
      <c r="B3" s="42" t="s">
        <v>100</v>
      </c>
      <c r="C3" s="43"/>
      <c r="D3" s="43"/>
      <c r="E3" s="44"/>
      <c r="F3" s="43"/>
      <c r="G3" s="43"/>
      <c r="H3" s="44"/>
      <c r="I3" s="44"/>
    </row>
    <row r="4" spans="2:11" ht="33" thickTop="1" x14ac:dyDescent="0.65">
      <c r="B4" s="45"/>
    </row>
    <row r="7" spans="2:11" ht="100" x14ac:dyDescent="0.25">
      <c r="B7" s="49" t="s">
        <v>109</v>
      </c>
      <c r="C7" s="49" t="s">
        <v>1</v>
      </c>
      <c r="D7" s="49" t="s">
        <v>5</v>
      </c>
      <c r="E7" s="50" t="s">
        <v>110</v>
      </c>
      <c r="F7" s="50" t="s">
        <v>111</v>
      </c>
      <c r="G7" s="49" t="s">
        <v>112</v>
      </c>
      <c r="H7" s="47" t="s">
        <v>236</v>
      </c>
      <c r="I7" s="47" t="s">
        <v>237</v>
      </c>
      <c r="J7" s="47" t="s">
        <v>238</v>
      </c>
      <c r="K7" s="47" t="s">
        <v>251</v>
      </c>
    </row>
    <row r="8" spans="2:11" ht="34.5" x14ac:dyDescent="0.25">
      <c r="B8" s="51" t="s">
        <v>113</v>
      </c>
      <c r="C8" s="52">
        <v>3</v>
      </c>
      <c r="D8" s="52">
        <v>100</v>
      </c>
      <c r="E8" s="51" t="s">
        <v>114</v>
      </c>
      <c r="F8" s="51" t="s">
        <v>115</v>
      </c>
      <c r="G8" s="52" t="s">
        <v>108</v>
      </c>
      <c r="H8" s="52">
        <v>0</v>
      </c>
      <c r="I8" s="52">
        <v>0</v>
      </c>
      <c r="J8" s="52">
        <v>1</v>
      </c>
      <c r="K8" s="67">
        <v>0</v>
      </c>
    </row>
    <row r="9" spans="2:11" x14ac:dyDescent="0.25">
      <c r="B9" s="51" t="s">
        <v>8</v>
      </c>
      <c r="C9" s="52">
        <v>1</v>
      </c>
      <c r="D9" s="52">
        <v>1</v>
      </c>
      <c r="E9" s="51"/>
      <c r="F9" s="51"/>
      <c r="G9" s="52" t="s">
        <v>108</v>
      </c>
      <c r="H9" s="52">
        <v>0</v>
      </c>
      <c r="I9" s="52">
        <v>0</v>
      </c>
      <c r="J9" s="52">
        <v>0</v>
      </c>
      <c r="K9" s="67">
        <v>0</v>
      </c>
    </row>
    <row r="10" spans="2:11" ht="34.5" x14ac:dyDescent="0.25">
      <c r="B10" s="51" t="s">
        <v>116</v>
      </c>
      <c r="C10" s="52">
        <v>1</v>
      </c>
      <c r="D10" s="52">
        <v>1</v>
      </c>
      <c r="E10" s="51" t="s">
        <v>117</v>
      </c>
      <c r="F10" s="51" t="s">
        <v>118</v>
      </c>
      <c r="G10" s="52" t="s">
        <v>108</v>
      </c>
      <c r="H10" s="52">
        <v>0</v>
      </c>
      <c r="I10" s="52">
        <v>0</v>
      </c>
      <c r="J10" s="52">
        <v>1</v>
      </c>
      <c r="K10" s="67">
        <v>0</v>
      </c>
    </row>
    <row r="11" spans="2:11" ht="34.5" x14ac:dyDescent="0.25">
      <c r="B11" s="51" t="s">
        <v>119</v>
      </c>
      <c r="C11" s="52">
        <v>1</v>
      </c>
      <c r="D11" s="52">
        <v>1</v>
      </c>
      <c r="E11" s="51" t="s">
        <v>120</v>
      </c>
      <c r="F11" s="51" t="s">
        <v>121</v>
      </c>
      <c r="G11" s="52" t="s">
        <v>108</v>
      </c>
      <c r="H11" s="52">
        <v>0</v>
      </c>
      <c r="I11" s="52">
        <v>0</v>
      </c>
      <c r="J11" s="52">
        <v>1</v>
      </c>
      <c r="K11" s="67">
        <v>0</v>
      </c>
    </row>
    <row r="12" spans="2:11" ht="34.5" x14ac:dyDescent="0.25">
      <c r="B12" s="51" t="s">
        <v>125</v>
      </c>
      <c r="C12" s="52">
        <v>3</v>
      </c>
      <c r="D12" s="52">
        <v>100</v>
      </c>
      <c r="E12" s="51" t="s">
        <v>126</v>
      </c>
      <c r="F12" s="51" t="s">
        <v>127</v>
      </c>
      <c r="G12" s="52" t="s">
        <v>108</v>
      </c>
      <c r="H12" s="52">
        <v>0</v>
      </c>
      <c r="I12" s="52">
        <v>1</v>
      </c>
      <c r="J12" s="52">
        <v>0</v>
      </c>
      <c r="K12" s="67">
        <v>0</v>
      </c>
    </row>
    <row r="13" spans="2:11" ht="34.5" x14ac:dyDescent="0.25">
      <c r="B13" s="51" t="s">
        <v>128</v>
      </c>
      <c r="C13" s="52">
        <v>1</v>
      </c>
      <c r="D13" s="52">
        <v>1</v>
      </c>
      <c r="E13" s="51" t="s">
        <v>129</v>
      </c>
      <c r="F13" s="51" t="s">
        <v>130</v>
      </c>
      <c r="G13" s="52" t="s">
        <v>108</v>
      </c>
      <c r="H13" s="52">
        <v>0</v>
      </c>
      <c r="I13" s="52">
        <v>1</v>
      </c>
      <c r="J13" s="52">
        <v>0</v>
      </c>
      <c r="K13" s="67">
        <v>0</v>
      </c>
    </row>
    <row r="14" spans="2:11" ht="34.5" x14ac:dyDescent="0.25">
      <c r="B14" s="51" t="s">
        <v>131</v>
      </c>
      <c r="C14" s="52">
        <v>1</v>
      </c>
      <c r="D14" s="52">
        <v>1</v>
      </c>
      <c r="E14" s="51" t="s">
        <v>132</v>
      </c>
      <c r="F14" s="51" t="s">
        <v>133</v>
      </c>
      <c r="G14" s="52" t="s">
        <v>108</v>
      </c>
      <c r="H14" s="52">
        <v>0</v>
      </c>
      <c r="I14" s="52">
        <v>1</v>
      </c>
      <c r="J14" s="52">
        <v>0</v>
      </c>
      <c r="K14" s="67">
        <v>0</v>
      </c>
    </row>
    <row r="15" spans="2:11" ht="34.5" x14ac:dyDescent="0.25">
      <c r="B15" s="51" t="s">
        <v>134</v>
      </c>
      <c r="C15" s="52">
        <v>1</v>
      </c>
      <c r="D15" s="52">
        <v>1</v>
      </c>
      <c r="E15" s="51" t="s">
        <v>135</v>
      </c>
      <c r="F15" s="51" t="s">
        <v>136</v>
      </c>
      <c r="G15" s="52" t="s">
        <v>108</v>
      </c>
      <c r="H15" s="52">
        <v>0</v>
      </c>
      <c r="I15" s="52">
        <v>1</v>
      </c>
      <c r="J15" s="52">
        <v>2</v>
      </c>
      <c r="K15" s="67">
        <v>0</v>
      </c>
    </row>
    <row r="16" spans="2:11" ht="23" x14ac:dyDescent="0.25">
      <c r="B16" s="51" t="s">
        <v>137</v>
      </c>
      <c r="C16" s="52">
        <v>1</v>
      </c>
      <c r="D16" s="52">
        <v>1</v>
      </c>
      <c r="E16" s="51" t="s">
        <v>138</v>
      </c>
      <c r="F16" s="51" t="s">
        <v>139</v>
      </c>
      <c r="G16" s="52" t="s">
        <v>108</v>
      </c>
      <c r="H16" s="52">
        <v>0</v>
      </c>
      <c r="I16" s="52">
        <v>1</v>
      </c>
      <c r="J16" s="52">
        <v>0</v>
      </c>
      <c r="K16" s="67">
        <v>0</v>
      </c>
    </row>
    <row r="17" spans="2:11" ht="34.5" x14ac:dyDescent="0.25">
      <c r="B17" s="51" t="s">
        <v>143</v>
      </c>
      <c r="C17" s="52">
        <v>1</v>
      </c>
      <c r="D17" s="52">
        <v>1</v>
      </c>
      <c r="E17" s="51" t="s">
        <v>144</v>
      </c>
      <c r="F17" s="51" t="s">
        <v>145</v>
      </c>
      <c r="G17" s="52" t="s">
        <v>108</v>
      </c>
      <c r="H17" s="52">
        <v>0</v>
      </c>
      <c r="I17" s="52">
        <v>0</v>
      </c>
      <c r="J17" s="52">
        <v>2</v>
      </c>
      <c r="K17" s="67">
        <v>0</v>
      </c>
    </row>
    <row r="18" spans="2:11" ht="34.5" x14ac:dyDescent="0.25">
      <c r="B18" s="51" t="s">
        <v>146</v>
      </c>
      <c r="C18" s="52">
        <v>1</v>
      </c>
      <c r="D18" s="52">
        <v>1</v>
      </c>
      <c r="E18" s="51" t="s">
        <v>147</v>
      </c>
      <c r="F18" s="51" t="s">
        <v>148</v>
      </c>
      <c r="G18" s="52" t="s">
        <v>108</v>
      </c>
      <c r="H18" s="52">
        <v>0</v>
      </c>
      <c r="I18" s="52">
        <v>0</v>
      </c>
      <c r="J18" s="52">
        <v>2</v>
      </c>
      <c r="K18" s="67">
        <v>0</v>
      </c>
    </row>
    <row r="19" spans="2:11" x14ac:dyDescent="0.25">
      <c r="B19" s="51" t="s">
        <v>222</v>
      </c>
      <c r="C19" s="52">
        <v>1</v>
      </c>
      <c r="D19" s="52">
        <v>1</v>
      </c>
      <c r="E19" s="51" t="s">
        <v>223</v>
      </c>
      <c r="F19" s="51"/>
      <c r="G19" s="52" t="s">
        <v>108</v>
      </c>
      <c r="H19" s="52">
        <v>0</v>
      </c>
      <c r="I19" s="52">
        <v>1</v>
      </c>
      <c r="J19" s="52">
        <v>0</v>
      </c>
      <c r="K19" s="67">
        <v>0</v>
      </c>
    </row>
    <row r="20" spans="2:11" x14ac:dyDescent="0.25">
      <c r="B20" s="51" t="s">
        <v>224</v>
      </c>
      <c r="C20" s="52">
        <v>1</v>
      </c>
      <c r="D20" s="52">
        <v>1</v>
      </c>
      <c r="E20" s="51" t="s">
        <v>225</v>
      </c>
      <c r="F20" s="51"/>
      <c r="G20" s="52" t="s">
        <v>108</v>
      </c>
      <c r="H20" s="52">
        <v>0</v>
      </c>
      <c r="I20" s="52">
        <v>0</v>
      </c>
      <c r="J20" s="52">
        <v>2</v>
      </c>
      <c r="K20" s="67">
        <v>0</v>
      </c>
    </row>
    <row r="21" spans="2:11" x14ac:dyDescent="0.25">
      <c r="B21" s="51" t="s">
        <v>226</v>
      </c>
      <c r="C21" s="52">
        <v>2</v>
      </c>
      <c r="D21" s="52">
        <v>10</v>
      </c>
      <c r="E21" s="51" t="s">
        <v>227</v>
      </c>
      <c r="F21" s="51"/>
      <c r="G21" s="52" t="s">
        <v>108</v>
      </c>
      <c r="H21" s="52">
        <v>1</v>
      </c>
      <c r="I21" s="52">
        <v>0</v>
      </c>
      <c r="J21" s="52">
        <v>0</v>
      </c>
      <c r="K21" s="67">
        <v>0</v>
      </c>
    </row>
    <row r="22" spans="2:11" ht="23" x14ac:dyDescent="0.25">
      <c r="B22" s="51" t="s">
        <v>154</v>
      </c>
      <c r="C22" s="52">
        <v>3</v>
      </c>
      <c r="D22" s="52">
        <v>100</v>
      </c>
      <c r="E22" s="51" t="s">
        <v>10</v>
      </c>
      <c r="F22" s="51" t="s">
        <v>155</v>
      </c>
      <c r="G22" s="52" t="s">
        <v>108</v>
      </c>
      <c r="H22" s="52">
        <v>1</v>
      </c>
      <c r="I22" s="52">
        <v>0</v>
      </c>
      <c r="J22" s="52">
        <v>0</v>
      </c>
      <c r="K22" s="67">
        <v>0</v>
      </c>
    </row>
    <row r="23" spans="2:11" ht="69" x14ac:dyDescent="0.25">
      <c r="B23" s="51" t="s">
        <v>159</v>
      </c>
      <c r="C23" s="52">
        <v>3</v>
      </c>
      <c r="D23" s="52">
        <v>100</v>
      </c>
      <c r="E23" s="51" t="s">
        <v>160</v>
      </c>
      <c r="F23" s="51" t="s">
        <v>161</v>
      </c>
      <c r="G23" s="52" t="s">
        <v>108</v>
      </c>
      <c r="H23" s="52">
        <v>1</v>
      </c>
      <c r="I23" s="52">
        <v>0</v>
      </c>
      <c r="J23" s="52">
        <v>0</v>
      </c>
      <c r="K23" s="67">
        <v>0</v>
      </c>
    </row>
    <row r="24" spans="2:11" ht="57.5" x14ac:dyDescent="0.25">
      <c r="B24" s="51" t="s">
        <v>162</v>
      </c>
      <c r="C24" s="52">
        <v>3</v>
      </c>
      <c r="D24" s="52">
        <v>100</v>
      </c>
      <c r="E24" s="51" t="s">
        <v>163</v>
      </c>
      <c r="F24" s="51" t="s">
        <v>164</v>
      </c>
      <c r="G24" s="52" t="s">
        <v>108</v>
      </c>
      <c r="H24" s="52">
        <v>1</v>
      </c>
      <c r="I24" s="52">
        <v>0</v>
      </c>
      <c r="J24" s="52">
        <v>0</v>
      </c>
      <c r="K24" s="67">
        <v>0</v>
      </c>
    </row>
    <row r="25" spans="2:11" x14ac:dyDescent="0.25">
      <c r="B25" s="51" t="s">
        <v>216</v>
      </c>
      <c r="C25" s="52">
        <v>3</v>
      </c>
      <c r="D25" s="52">
        <v>100</v>
      </c>
      <c r="E25" s="51" t="s">
        <v>217</v>
      </c>
      <c r="F25" s="51"/>
      <c r="G25" s="52" t="s">
        <v>108</v>
      </c>
      <c r="H25" s="52">
        <v>1</v>
      </c>
      <c r="I25" s="52">
        <v>0</v>
      </c>
      <c r="J25" s="52">
        <v>0</v>
      </c>
      <c r="K25" s="67">
        <v>0</v>
      </c>
    </row>
    <row r="26" spans="2:11" x14ac:dyDescent="0.25">
      <c r="B26" s="51" t="s">
        <v>218</v>
      </c>
      <c r="C26" s="52">
        <v>3</v>
      </c>
      <c r="D26" s="52">
        <v>100</v>
      </c>
      <c r="E26" s="51" t="s">
        <v>219</v>
      </c>
      <c r="F26" s="51"/>
      <c r="G26" s="52" t="s">
        <v>108</v>
      </c>
      <c r="H26" s="52">
        <v>1</v>
      </c>
      <c r="I26" s="52">
        <v>0</v>
      </c>
      <c r="J26" s="52">
        <v>0</v>
      </c>
      <c r="K26" s="67">
        <v>0</v>
      </c>
    </row>
    <row r="27" spans="2:11" ht="23" x14ac:dyDescent="0.25">
      <c r="B27" s="51" t="s">
        <v>152</v>
      </c>
      <c r="C27" s="52">
        <v>4</v>
      </c>
      <c r="D27" s="52">
        <v>1000</v>
      </c>
      <c r="E27" s="51" t="s">
        <v>11</v>
      </c>
      <c r="F27" s="51" t="s">
        <v>153</v>
      </c>
      <c r="G27" s="52" t="s">
        <v>108</v>
      </c>
      <c r="H27" s="52">
        <v>1</v>
      </c>
      <c r="I27" s="52">
        <v>0</v>
      </c>
      <c r="J27" s="52">
        <v>0</v>
      </c>
      <c r="K27" s="67">
        <v>0</v>
      </c>
    </row>
    <row r="28" spans="2:11" x14ac:dyDescent="0.25">
      <c r="B28" s="51" t="s">
        <v>220</v>
      </c>
      <c r="C28" s="52">
        <v>4</v>
      </c>
      <c r="D28" s="52">
        <v>1000</v>
      </c>
      <c r="E28" s="51" t="s">
        <v>221</v>
      </c>
      <c r="F28" s="51"/>
      <c r="G28" s="52" t="s">
        <v>108</v>
      </c>
      <c r="H28" s="52">
        <v>1</v>
      </c>
      <c r="I28" s="52">
        <v>0</v>
      </c>
      <c r="J28" s="52">
        <v>0</v>
      </c>
      <c r="K28" s="67">
        <v>0</v>
      </c>
    </row>
    <row r="29" spans="2:11" ht="23" x14ac:dyDescent="0.25">
      <c r="B29" s="51" t="s">
        <v>122</v>
      </c>
      <c r="C29" s="52">
        <v>5</v>
      </c>
      <c r="D29" s="52">
        <v>10000</v>
      </c>
      <c r="E29" s="51" t="s">
        <v>123</v>
      </c>
      <c r="F29" s="51" t="s">
        <v>124</v>
      </c>
      <c r="G29" s="52" t="s">
        <v>108</v>
      </c>
      <c r="H29" s="52">
        <v>1</v>
      </c>
      <c r="I29" s="52">
        <v>0</v>
      </c>
      <c r="J29" s="52">
        <v>1</v>
      </c>
      <c r="K29" s="67">
        <v>0</v>
      </c>
    </row>
    <row r="30" spans="2:11" s="56" customFormat="1" ht="23" x14ac:dyDescent="0.25">
      <c r="B30" s="54" t="s">
        <v>140</v>
      </c>
      <c r="C30" s="55">
        <v>2</v>
      </c>
      <c r="D30" s="55">
        <v>10</v>
      </c>
      <c r="E30" s="54" t="s">
        <v>141</v>
      </c>
      <c r="F30" s="54" t="s">
        <v>142</v>
      </c>
      <c r="G30" s="55" t="s">
        <v>108</v>
      </c>
      <c r="H30" s="55">
        <v>0</v>
      </c>
      <c r="I30" s="55">
        <v>1</v>
      </c>
      <c r="J30" s="55">
        <v>0</v>
      </c>
      <c r="K30" s="66">
        <v>1</v>
      </c>
    </row>
    <row r="31" spans="2:11" ht="34.5" x14ac:dyDescent="0.25">
      <c r="B31" s="51" t="s">
        <v>149</v>
      </c>
      <c r="C31" s="52">
        <v>5</v>
      </c>
      <c r="D31" s="52">
        <v>10000</v>
      </c>
      <c r="E31" s="51" t="s">
        <v>150</v>
      </c>
      <c r="F31" s="51" t="s">
        <v>151</v>
      </c>
      <c r="G31" s="52" t="s">
        <v>108</v>
      </c>
      <c r="H31" s="52">
        <v>1</v>
      </c>
      <c r="I31" s="52">
        <v>0</v>
      </c>
      <c r="J31" s="52">
        <v>0</v>
      </c>
      <c r="K31" s="67">
        <v>0</v>
      </c>
    </row>
    <row r="32" spans="2:11" s="56" customFormat="1" ht="34.5" x14ac:dyDescent="0.25">
      <c r="B32" s="54" t="s">
        <v>156</v>
      </c>
      <c r="C32" s="55">
        <v>4</v>
      </c>
      <c r="D32" s="55">
        <v>1000</v>
      </c>
      <c r="E32" s="54" t="s">
        <v>157</v>
      </c>
      <c r="F32" s="54" t="s">
        <v>158</v>
      </c>
      <c r="G32" s="55" t="s">
        <v>108</v>
      </c>
      <c r="H32" s="55">
        <v>1</v>
      </c>
      <c r="I32" s="55">
        <v>0</v>
      </c>
      <c r="J32" s="55">
        <v>0</v>
      </c>
      <c r="K32" s="66">
        <v>1</v>
      </c>
    </row>
    <row r="33" spans="2:11" s="56" customFormat="1" ht="34.5" x14ac:dyDescent="0.25">
      <c r="B33" s="54" t="s">
        <v>165</v>
      </c>
      <c r="C33" s="55">
        <v>5</v>
      </c>
      <c r="D33" s="55">
        <v>10000</v>
      </c>
      <c r="E33" s="57" t="s">
        <v>166</v>
      </c>
      <c r="F33" s="57" t="s">
        <v>167</v>
      </c>
      <c r="G33" s="55" t="s">
        <v>104</v>
      </c>
      <c r="H33" s="55">
        <v>3</v>
      </c>
      <c r="I33" s="55">
        <v>3</v>
      </c>
      <c r="J33" s="55">
        <v>3</v>
      </c>
      <c r="K33" s="66">
        <v>1</v>
      </c>
    </row>
    <row r="34" spans="2:11" s="56" customFormat="1" ht="34.5" x14ac:dyDescent="0.25">
      <c r="B34" s="54" t="s">
        <v>168</v>
      </c>
      <c r="C34" s="55">
        <v>5</v>
      </c>
      <c r="D34" s="55">
        <v>10000</v>
      </c>
      <c r="E34" s="57" t="s">
        <v>169</v>
      </c>
      <c r="F34" s="57" t="s">
        <v>170</v>
      </c>
      <c r="G34" s="55" t="s">
        <v>104</v>
      </c>
      <c r="H34" s="55">
        <v>3</v>
      </c>
      <c r="I34" s="55">
        <v>3</v>
      </c>
      <c r="J34" s="55">
        <v>3</v>
      </c>
      <c r="K34" s="66">
        <v>1</v>
      </c>
    </row>
    <row r="35" spans="2:11" s="56" customFormat="1" ht="23" x14ac:dyDescent="0.25">
      <c r="B35" s="54" t="s">
        <v>171</v>
      </c>
      <c r="C35" s="55">
        <v>5</v>
      </c>
      <c r="D35" s="55">
        <v>10000</v>
      </c>
      <c r="E35" s="57" t="s">
        <v>172</v>
      </c>
      <c r="F35" s="57" t="s">
        <v>173</v>
      </c>
      <c r="G35" s="55" t="s">
        <v>104</v>
      </c>
      <c r="H35" s="55">
        <v>3</v>
      </c>
      <c r="I35" s="55">
        <v>3</v>
      </c>
      <c r="J35" s="55">
        <v>3</v>
      </c>
      <c r="K35" s="66">
        <v>1</v>
      </c>
    </row>
    <row r="36" spans="2:11" s="56" customFormat="1" ht="23" x14ac:dyDescent="0.25">
      <c r="B36" s="54" t="s">
        <v>174</v>
      </c>
      <c r="C36" s="55">
        <v>5</v>
      </c>
      <c r="D36" s="55">
        <v>10000</v>
      </c>
      <c r="E36" s="57" t="s">
        <v>175</v>
      </c>
      <c r="F36" s="57" t="s">
        <v>176</v>
      </c>
      <c r="G36" s="55" t="s">
        <v>104</v>
      </c>
      <c r="H36" s="55">
        <v>3</v>
      </c>
      <c r="I36" s="55">
        <v>3</v>
      </c>
      <c r="J36" s="55">
        <v>3</v>
      </c>
      <c r="K36" s="66">
        <v>1</v>
      </c>
    </row>
    <row r="37" spans="2:11" s="56" customFormat="1" ht="34.5" x14ac:dyDescent="0.25">
      <c r="B37" s="54" t="s">
        <v>177</v>
      </c>
      <c r="C37" s="55">
        <v>5</v>
      </c>
      <c r="D37" s="55">
        <v>10000</v>
      </c>
      <c r="E37" s="57" t="s">
        <v>178</v>
      </c>
      <c r="F37" s="57" t="s">
        <v>179</v>
      </c>
      <c r="G37" s="55" t="s">
        <v>104</v>
      </c>
      <c r="H37" s="55">
        <v>3</v>
      </c>
      <c r="I37" s="55">
        <v>3</v>
      </c>
      <c r="J37" s="55">
        <v>3</v>
      </c>
      <c r="K37" s="66">
        <v>1</v>
      </c>
    </row>
    <row r="38" spans="2:11" s="56" customFormat="1" ht="23" x14ac:dyDescent="0.25">
      <c r="B38" s="54" t="s">
        <v>180</v>
      </c>
      <c r="C38" s="55">
        <v>5</v>
      </c>
      <c r="D38" s="55">
        <v>10000</v>
      </c>
      <c r="E38" s="57" t="s">
        <v>181</v>
      </c>
      <c r="F38" s="57" t="s">
        <v>182</v>
      </c>
      <c r="G38" s="55" t="s">
        <v>104</v>
      </c>
      <c r="H38" s="55">
        <v>3</v>
      </c>
      <c r="I38" s="55">
        <v>3</v>
      </c>
      <c r="J38" s="55">
        <v>3</v>
      </c>
      <c r="K38" s="66">
        <v>1</v>
      </c>
    </row>
    <row r="39" spans="2:11" s="56" customFormat="1" ht="46" x14ac:dyDescent="0.25">
      <c r="B39" s="54" t="s">
        <v>183</v>
      </c>
      <c r="C39" s="55">
        <v>5</v>
      </c>
      <c r="D39" s="55">
        <v>10000</v>
      </c>
      <c r="E39" s="57" t="s">
        <v>184</v>
      </c>
      <c r="F39" s="57" t="s">
        <v>185</v>
      </c>
      <c r="G39" s="55" t="s">
        <v>104</v>
      </c>
      <c r="H39" s="55">
        <v>3</v>
      </c>
      <c r="I39" s="55">
        <v>3</v>
      </c>
      <c r="J39" s="55">
        <v>3</v>
      </c>
      <c r="K39" s="66">
        <v>1</v>
      </c>
    </row>
    <row r="40" spans="2:11" s="56" customFormat="1" ht="46" x14ac:dyDescent="0.25">
      <c r="B40" s="54" t="s">
        <v>186</v>
      </c>
      <c r="C40" s="55">
        <v>5</v>
      </c>
      <c r="D40" s="55">
        <v>10000</v>
      </c>
      <c r="E40" s="54" t="s">
        <v>187</v>
      </c>
      <c r="F40" s="54" t="s">
        <v>188</v>
      </c>
      <c r="G40" s="55" t="s">
        <v>108</v>
      </c>
      <c r="H40" s="55">
        <v>3</v>
      </c>
      <c r="I40" s="55">
        <v>3</v>
      </c>
      <c r="J40" s="55">
        <v>3</v>
      </c>
      <c r="K40" s="66">
        <v>1</v>
      </c>
    </row>
    <row r="41" spans="2:11" s="56" customFormat="1" ht="46" x14ac:dyDescent="0.25">
      <c r="B41" s="54" t="s">
        <v>189</v>
      </c>
      <c r="C41" s="55">
        <v>5</v>
      </c>
      <c r="D41" s="55">
        <v>10000</v>
      </c>
      <c r="E41" s="54" t="s">
        <v>190</v>
      </c>
      <c r="F41" s="54" t="s">
        <v>191</v>
      </c>
      <c r="G41" s="55" t="s">
        <v>108</v>
      </c>
      <c r="H41" s="55">
        <v>3</v>
      </c>
      <c r="I41" s="55">
        <v>3</v>
      </c>
      <c r="J41" s="55">
        <v>3</v>
      </c>
      <c r="K41" s="66">
        <v>1</v>
      </c>
    </row>
    <row r="42" spans="2:11" s="56" customFormat="1" ht="46" x14ac:dyDescent="0.25">
      <c r="B42" s="54" t="s">
        <v>192</v>
      </c>
      <c r="C42" s="55">
        <v>5</v>
      </c>
      <c r="D42" s="55">
        <v>10000</v>
      </c>
      <c r="E42" s="54" t="s">
        <v>193</v>
      </c>
      <c r="F42" s="54" t="s">
        <v>194</v>
      </c>
      <c r="G42" s="55" t="s">
        <v>108</v>
      </c>
      <c r="H42" s="55">
        <v>3</v>
      </c>
      <c r="I42" s="55">
        <v>3</v>
      </c>
      <c r="J42" s="55">
        <v>3</v>
      </c>
      <c r="K42" s="66">
        <v>1</v>
      </c>
    </row>
    <row r="43" spans="2:11" s="56" customFormat="1" ht="46" x14ac:dyDescent="0.25">
      <c r="B43" s="54" t="s">
        <v>195</v>
      </c>
      <c r="C43" s="55">
        <v>5</v>
      </c>
      <c r="D43" s="55">
        <v>10000</v>
      </c>
      <c r="E43" s="54" t="s">
        <v>196</v>
      </c>
      <c r="F43" s="54" t="s">
        <v>197</v>
      </c>
      <c r="G43" s="55" t="s">
        <v>108</v>
      </c>
      <c r="H43" s="55">
        <v>3</v>
      </c>
      <c r="I43" s="55">
        <v>3</v>
      </c>
      <c r="J43" s="55">
        <v>3</v>
      </c>
      <c r="K43" s="66">
        <v>1</v>
      </c>
    </row>
    <row r="44" spans="2:11" s="56" customFormat="1" x14ac:dyDescent="0.25">
      <c r="B44" s="54" t="s">
        <v>198</v>
      </c>
      <c r="C44" s="55">
        <v>5</v>
      </c>
      <c r="D44" s="55">
        <v>10000</v>
      </c>
      <c r="E44" s="57" t="s">
        <v>199</v>
      </c>
      <c r="F44" s="57"/>
      <c r="G44" s="55" t="s">
        <v>104</v>
      </c>
      <c r="H44" s="55">
        <v>1</v>
      </c>
      <c r="I44" s="55">
        <v>3</v>
      </c>
      <c r="J44" s="55">
        <v>3</v>
      </c>
      <c r="K44" s="66">
        <v>1</v>
      </c>
    </row>
    <row r="45" spans="2:11" x14ac:dyDescent="0.25">
      <c r="B45" s="51" t="s">
        <v>200</v>
      </c>
      <c r="C45" s="52">
        <v>5</v>
      </c>
      <c r="D45" s="52">
        <v>10000</v>
      </c>
      <c r="E45" s="51" t="s">
        <v>201</v>
      </c>
      <c r="F45" s="51"/>
      <c r="G45" s="52" t="s">
        <v>108</v>
      </c>
      <c r="H45" s="52">
        <v>3</v>
      </c>
      <c r="I45" s="52">
        <v>3</v>
      </c>
      <c r="J45" s="52">
        <v>3</v>
      </c>
      <c r="K45" s="67">
        <v>0</v>
      </c>
    </row>
    <row r="46" spans="2:11" s="56" customFormat="1" x14ac:dyDescent="0.25">
      <c r="B46" s="54" t="s">
        <v>202</v>
      </c>
      <c r="C46" s="55">
        <v>5</v>
      </c>
      <c r="D46" s="55">
        <v>10000</v>
      </c>
      <c r="E46" s="54" t="s">
        <v>203</v>
      </c>
      <c r="F46" s="54"/>
      <c r="G46" s="55" t="s">
        <v>108</v>
      </c>
      <c r="H46" s="55">
        <v>3</v>
      </c>
      <c r="I46" s="55">
        <v>3</v>
      </c>
      <c r="J46" s="55">
        <v>3</v>
      </c>
      <c r="K46" s="66">
        <v>1</v>
      </c>
    </row>
    <row r="47" spans="2:11" x14ac:dyDescent="0.25">
      <c r="B47" s="51" t="s">
        <v>204</v>
      </c>
      <c r="C47" s="52">
        <v>5</v>
      </c>
      <c r="D47" s="52">
        <v>10000</v>
      </c>
      <c r="E47" s="51" t="s">
        <v>205</v>
      </c>
      <c r="F47" s="51"/>
      <c r="G47" s="52" t="s">
        <v>108</v>
      </c>
      <c r="H47" s="52">
        <v>3</v>
      </c>
      <c r="I47" s="52">
        <v>3</v>
      </c>
      <c r="J47" s="52">
        <v>3</v>
      </c>
      <c r="K47" s="67">
        <v>0</v>
      </c>
    </row>
    <row r="48" spans="2:11" s="56" customFormat="1" x14ac:dyDescent="0.25">
      <c r="B48" s="54" t="s">
        <v>206</v>
      </c>
      <c r="C48" s="55">
        <v>5</v>
      </c>
      <c r="D48" s="55">
        <v>10000</v>
      </c>
      <c r="E48" s="54" t="s">
        <v>207</v>
      </c>
      <c r="F48" s="54"/>
      <c r="G48" s="55" t="s">
        <v>108</v>
      </c>
      <c r="H48" s="55">
        <v>3</v>
      </c>
      <c r="I48" s="55">
        <v>3</v>
      </c>
      <c r="J48" s="55">
        <v>3</v>
      </c>
      <c r="K48" s="66">
        <v>1</v>
      </c>
    </row>
    <row r="49" spans="2:11" s="56" customFormat="1" x14ac:dyDescent="0.25">
      <c r="B49" s="54" t="s">
        <v>208</v>
      </c>
      <c r="C49" s="55">
        <v>5</v>
      </c>
      <c r="D49" s="55">
        <v>10000</v>
      </c>
      <c r="E49" s="57" t="s">
        <v>209</v>
      </c>
      <c r="F49" s="57"/>
      <c r="G49" s="55" t="s">
        <v>104</v>
      </c>
      <c r="H49" s="55">
        <v>3</v>
      </c>
      <c r="I49" s="55">
        <v>3</v>
      </c>
      <c r="J49" s="55">
        <v>3</v>
      </c>
      <c r="K49" s="66">
        <v>1</v>
      </c>
    </row>
    <row r="50" spans="2:11" s="56" customFormat="1" x14ac:dyDescent="0.25">
      <c r="B50" s="54" t="s">
        <v>210</v>
      </c>
      <c r="C50" s="55">
        <v>5</v>
      </c>
      <c r="D50" s="55">
        <v>10000</v>
      </c>
      <c r="E50" s="57" t="s">
        <v>211</v>
      </c>
      <c r="F50" s="57"/>
      <c r="G50" s="55" t="s">
        <v>104</v>
      </c>
      <c r="H50" s="55">
        <v>3</v>
      </c>
      <c r="I50" s="55">
        <v>3</v>
      </c>
      <c r="J50" s="55">
        <v>3</v>
      </c>
      <c r="K50" s="66">
        <v>1</v>
      </c>
    </row>
    <row r="51" spans="2:11" s="56" customFormat="1" x14ac:dyDescent="0.25">
      <c r="B51" s="54" t="s">
        <v>212</v>
      </c>
      <c r="C51" s="55">
        <v>5</v>
      </c>
      <c r="D51" s="55">
        <v>10000</v>
      </c>
      <c r="E51" s="57" t="s">
        <v>213</v>
      </c>
      <c r="F51" s="57"/>
      <c r="G51" s="55" t="s">
        <v>104</v>
      </c>
      <c r="H51" s="55">
        <v>3</v>
      </c>
      <c r="I51" s="55">
        <v>3</v>
      </c>
      <c r="J51" s="55">
        <v>3</v>
      </c>
      <c r="K51" s="66">
        <v>1</v>
      </c>
    </row>
    <row r="52" spans="2:11" s="56" customFormat="1" x14ac:dyDescent="0.25">
      <c r="B52" s="54" t="s">
        <v>214</v>
      </c>
      <c r="C52" s="55">
        <v>5</v>
      </c>
      <c r="D52" s="55">
        <v>10000</v>
      </c>
      <c r="E52" s="57" t="s">
        <v>215</v>
      </c>
      <c r="F52" s="57"/>
      <c r="G52" s="55" t="s">
        <v>104</v>
      </c>
      <c r="H52" s="55">
        <v>3</v>
      </c>
      <c r="I52" s="55">
        <v>3</v>
      </c>
      <c r="J52" s="55">
        <v>3</v>
      </c>
      <c r="K52" s="66">
        <v>1</v>
      </c>
    </row>
    <row r="53" spans="2:11" s="56" customFormat="1" x14ac:dyDescent="0.25">
      <c r="B53" s="54"/>
      <c r="C53" s="55"/>
      <c r="D53" s="55"/>
      <c r="E53" s="57"/>
      <c r="F53" s="57"/>
      <c r="G53" s="55"/>
      <c r="H53" s="55"/>
      <c r="I53" s="55"/>
      <c r="J53" s="55"/>
      <c r="K53" s="66"/>
    </row>
    <row r="54" spans="2:11" ht="25.5" thickBot="1" x14ac:dyDescent="0.3">
      <c r="B54" s="58" t="s">
        <v>1</v>
      </c>
      <c r="C54" s="59" t="s">
        <v>5</v>
      </c>
      <c r="D54" s="60"/>
      <c r="E54" s="61"/>
      <c r="F54" s="60"/>
    </row>
    <row r="55" spans="2:11" ht="14" thickTop="1" x14ac:dyDescent="0.25">
      <c r="B55" s="62">
        <v>1</v>
      </c>
      <c r="C55" s="62">
        <v>1</v>
      </c>
      <c r="D55" s="60"/>
      <c r="E55" s="63" t="s">
        <v>239</v>
      </c>
      <c r="F55" s="60"/>
    </row>
    <row r="56" spans="2:11" x14ac:dyDescent="0.25">
      <c r="B56" s="62">
        <v>2</v>
      </c>
      <c r="C56" s="62">
        <v>10</v>
      </c>
      <c r="D56" s="60"/>
      <c r="E56" s="61"/>
      <c r="F56" s="60"/>
    </row>
    <row r="57" spans="2:11" x14ac:dyDescent="0.25">
      <c r="B57" s="62">
        <v>3</v>
      </c>
      <c r="C57" s="62">
        <v>100</v>
      </c>
      <c r="D57" s="60"/>
      <c r="E57" s="61"/>
      <c r="F57" s="60"/>
    </row>
    <row r="58" spans="2:11" x14ac:dyDescent="0.25">
      <c r="B58" s="62">
        <v>4</v>
      </c>
      <c r="C58" s="62">
        <v>1000</v>
      </c>
      <c r="D58" s="60"/>
      <c r="E58" s="64" t="s">
        <v>240</v>
      </c>
      <c r="F58" s="60"/>
    </row>
    <row r="59" spans="2:11" x14ac:dyDescent="0.25">
      <c r="B59" s="62">
        <v>5</v>
      </c>
      <c r="C59" s="62">
        <v>10000</v>
      </c>
      <c r="D59" s="60"/>
      <c r="F59" s="60"/>
    </row>
    <row r="60" spans="2:11" s="56" customFormat="1" x14ac:dyDescent="0.25">
      <c r="B60" s="54"/>
      <c r="C60" s="55"/>
      <c r="D60" s="55"/>
      <c r="E60" s="57"/>
      <c r="F60" s="57"/>
      <c r="G60" s="55"/>
      <c r="H60" s="55"/>
      <c r="I60" s="55"/>
      <c r="J60" s="55"/>
      <c r="K60" s="66"/>
    </row>
    <row r="61" spans="2:11" ht="14" thickBot="1" x14ac:dyDescent="0.3">
      <c r="C61" s="41"/>
      <c r="D61" s="513" t="s">
        <v>72</v>
      </c>
      <c r="E61" s="513"/>
      <c r="F61" s="513"/>
      <c r="G61" s="513"/>
    </row>
    <row r="62" spans="2:11" ht="14" thickTop="1" x14ac:dyDescent="0.25">
      <c r="C62" s="41"/>
      <c r="D62" s="48" t="s">
        <v>65</v>
      </c>
      <c r="E62" s="48" t="s">
        <v>12</v>
      </c>
      <c r="F62" s="48"/>
      <c r="G62" s="48" t="s">
        <v>66</v>
      </c>
    </row>
    <row r="63" spans="2:11" ht="34.5" x14ac:dyDescent="0.25">
      <c r="D63" s="51" t="s">
        <v>165</v>
      </c>
      <c r="E63" s="53" t="s">
        <v>166</v>
      </c>
      <c r="F63" s="53" t="s">
        <v>167</v>
      </c>
      <c r="G63" s="52">
        <v>1</v>
      </c>
      <c r="H63" s="52"/>
      <c r="I63" s="52"/>
      <c r="J63" s="52"/>
    </row>
    <row r="64" spans="2:11" ht="34.5" x14ac:dyDescent="0.25">
      <c r="D64" s="51" t="s">
        <v>168</v>
      </c>
      <c r="E64" s="53" t="s">
        <v>169</v>
      </c>
      <c r="F64" s="53" t="s">
        <v>170</v>
      </c>
      <c r="G64" s="52">
        <v>1</v>
      </c>
      <c r="H64" s="52"/>
      <c r="I64" s="52"/>
      <c r="J64" s="52"/>
    </row>
    <row r="65" spans="4:7" ht="23" x14ac:dyDescent="0.25">
      <c r="D65" s="51" t="s">
        <v>171</v>
      </c>
      <c r="E65" s="53" t="s">
        <v>172</v>
      </c>
      <c r="F65" s="53" t="s">
        <v>173</v>
      </c>
      <c r="G65" s="52">
        <v>1</v>
      </c>
    </row>
    <row r="66" spans="4:7" ht="23" x14ac:dyDescent="0.25">
      <c r="D66" s="51" t="s">
        <v>174</v>
      </c>
      <c r="E66" s="53" t="s">
        <v>175</v>
      </c>
      <c r="F66" s="53" t="s">
        <v>176</v>
      </c>
      <c r="G66" s="52">
        <v>1</v>
      </c>
    </row>
    <row r="67" spans="4:7" ht="34.5" x14ac:dyDescent="0.25">
      <c r="D67" s="51" t="s">
        <v>177</v>
      </c>
      <c r="E67" s="53" t="s">
        <v>178</v>
      </c>
      <c r="F67" s="53" t="s">
        <v>179</v>
      </c>
      <c r="G67" s="52">
        <v>1</v>
      </c>
    </row>
    <row r="68" spans="4:7" ht="23" x14ac:dyDescent="0.25">
      <c r="D68" s="51" t="s">
        <v>180</v>
      </c>
      <c r="E68" s="53" t="s">
        <v>181</v>
      </c>
      <c r="F68" s="53" t="s">
        <v>182</v>
      </c>
      <c r="G68" s="52">
        <v>1</v>
      </c>
    </row>
    <row r="69" spans="4:7" ht="46" x14ac:dyDescent="0.25">
      <c r="D69" s="51" t="s">
        <v>183</v>
      </c>
      <c r="E69" s="53" t="s">
        <v>184</v>
      </c>
      <c r="F69" s="53" t="s">
        <v>185</v>
      </c>
      <c r="G69" s="52">
        <v>1</v>
      </c>
    </row>
    <row r="70" spans="4:7" x14ac:dyDescent="0.25">
      <c r="D70" s="51" t="s">
        <v>198</v>
      </c>
      <c r="E70" s="53" t="s">
        <v>199</v>
      </c>
      <c r="F70" s="53"/>
      <c r="G70" s="52">
        <v>1</v>
      </c>
    </row>
    <row r="71" spans="4:7" x14ac:dyDescent="0.25">
      <c r="D71" s="51" t="s">
        <v>208</v>
      </c>
      <c r="E71" s="53" t="s">
        <v>209</v>
      </c>
      <c r="F71" s="53"/>
      <c r="G71" s="52">
        <v>1</v>
      </c>
    </row>
    <row r="72" spans="4:7" x14ac:dyDescent="0.25">
      <c r="D72" s="51" t="s">
        <v>210</v>
      </c>
      <c r="E72" s="53" t="s">
        <v>211</v>
      </c>
      <c r="F72" s="53"/>
      <c r="G72" s="52">
        <v>1</v>
      </c>
    </row>
    <row r="73" spans="4:7" x14ac:dyDescent="0.25">
      <c r="D73" s="51" t="s">
        <v>212</v>
      </c>
      <c r="E73" s="53" t="s">
        <v>213</v>
      </c>
      <c r="F73" s="53"/>
      <c r="G73" s="52">
        <v>1</v>
      </c>
    </row>
    <row r="74" spans="4:7" x14ac:dyDescent="0.25">
      <c r="D74" s="51" t="s">
        <v>214</v>
      </c>
      <c r="E74" s="53" t="s">
        <v>215</v>
      </c>
      <c r="F74" s="53"/>
      <c r="G74" s="52">
        <v>1</v>
      </c>
    </row>
  </sheetData>
  <autoFilter ref="A7:K52" xr:uid="{00000000-0009-0000-0000-000003000000}"/>
  <mergeCells count="1">
    <mergeCell ref="D61:G61"/>
  </mergeCells>
  <pageMargins left="0.47244094488188981" right="0.70866141732283472" top="0.59055118110236227" bottom="0.74803149606299213" header="0.31496062992125984" footer="0.31496062992125984"/>
  <pageSetup paperSize="9" scale="35" orientation="landscape" r:id="rId1"/>
  <headerFooter>
    <oddHeader xml:space="preserve">&amp;C&amp;"-,Gras"&amp;14
</oddHeader>
    <oddFooter>&amp;L&amp;"-,Gras"&amp;F&amp;C&amp;P/&amp;N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95C120"/>
    <pageSetUpPr fitToPage="1"/>
  </sheetPr>
  <dimension ref="B2:L25"/>
  <sheetViews>
    <sheetView showGridLines="0" topLeftCell="A4" zoomScale="60" zoomScaleNormal="60" workbookViewId="0">
      <selection activeCell="H22" sqref="H22"/>
    </sheetView>
  </sheetViews>
  <sheetFormatPr baseColWidth="10" defaultColWidth="11" defaultRowHeight="13.5" x14ac:dyDescent="0.25"/>
  <cols>
    <col min="1" max="1" width="3.08203125" style="28" customWidth="1"/>
    <col min="2" max="2" width="22.6640625" style="27" customWidth="1"/>
    <col min="3" max="3" width="21.58203125" style="27" customWidth="1"/>
    <col min="4" max="16384" width="11" style="28"/>
  </cols>
  <sheetData>
    <row r="2" spans="2:12" ht="127.25" customHeight="1" x14ac:dyDescent="0.25">
      <c r="B2" s="30"/>
      <c r="C2" s="30"/>
      <c r="D2" s="31"/>
      <c r="E2" s="31"/>
      <c r="F2" s="31"/>
      <c r="G2" s="31"/>
      <c r="H2" s="31"/>
      <c r="I2" s="31"/>
      <c r="J2" s="31"/>
      <c r="K2" s="31"/>
      <c r="L2" s="31"/>
    </row>
    <row r="3" spans="2:12" ht="30" customHeight="1" thickBot="1" x14ac:dyDescent="0.6">
      <c r="B3" s="33" t="s">
        <v>101</v>
      </c>
      <c r="C3" s="34"/>
      <c r="D3" s="35"/>
      <c r="E3" s="35"/>
      <c r="F3" s="35"/>
      <c r="G3" s="35"/>
      <c r="H3" s="35"/>
      <c r="I3" s="35"/>
      <c r="J3" s="35"/>
      <c r="K3" s="35"/>
      <c r="L3" s="35"/>
    </row>
    <row r="4" spans="2:12" ht="19.5" customHeight="1" thickTop="1" x14ac:dyDescent="0.55000000000000004">
      <c r="B4" s="32"/>
    </row>
    <row r="5" spans="2:12" s="26" customFormat="1" ht="28.5" customHeight="1" thickBot="1" x14ac:dyDescent="0.3">
      <c r="B5" s="29" t="s">
        <v>24</v>
      </c>
      <c r="C5" s="29" t="s">
        <v>16</v>
      </c>
    </row>
    <row r="6" spans="2:12" ht="14" thickTop="1" x14ac:dyDescent="0.25">
      <c r="B6" s="27">
        <v>11</v>
      </c>
      <c r="C6" s="27">
        <v>1</v>
      </c>
    </row>
    <row r="7" spans="2:12" x14ac:dyDescent="0.25">
      <c r="B7" s="27">
        <v>12</v>
      </c>
      <c r="C7" s="27">
        <v>1</v>
      </c>
    </row>
    <row r="8" spans="2:12" x14ac:dyDescent="0.25">
      <c r="B8" s="27">
        <v>13</v>
      </c>
      <c r="C8" s="27">
        <v>1</v>
      </c>
    </row>
    <row r="9" spans="2:12" x14ac:dyDescent="0.25">
      <c r="B9" s="27">
        <v>14</v>
      </c>
      <c r="C9" s="27">
        <v>1</v>
      </c>
    </row>
    <row r="10" spans="2:12" x14ac:dyDescent="0.25">
      <c r="B10" s="27">
        <v>21</v>
      </c>
      <c r="C10" s="27">
        <v>2</v>
      </c>
    </row>
    <row r="11" spans="2:12" x14ac:dyDescent="0.25">
      <c r="B11" s="27">
        <v>22</v>
      </c>
      <c r="C11" s="27">
        <v>2</v>
      </c>
    </row>
    <row r="12" spans="2:12" x14ac:dyDescent="0.25">
      <c r="B12" s="27">
        <v>23</v>
      </c>
      <c r="C12" s="27">
        <v>2</v>
      </c>
    </row>
    <row r="13" spans="2:12" x14ac:dyDescent="0.25">
      <c r="B13" s="27">
        <v>24</v>
      </c>
      <c r="C13" s="27">
        <v>2</v>
      </c>
    </row>
    <row r="14" spans="2:12" x14ac:dyDescent="0.25">
      <c r="B14" s="27">
        <v>31</v>
      </c>
      <c r="C14" s="27">
        <v>3</v>
      </c>
    </row>
    <row r="15" spans="2:12" x14ac:dyDescent="0.25">
      <c r="B15" s="27">
        <v>32</v>
      </c>
      <c r="C15" s="27">
        <v>3</v>
      </c>
    </row>
    <row r="16" spans="2:12" x14ac:dyDescent="0.25">
      <c r="B16" s="27">
        <v>33</v>
      </c>
      <c r="C16" s="27">
        <v>3</v>
      </c>
    </row>
    <row r="17" spans="2:3" x14ac:dyDescent="0.25">
      <c r="B17" s="27">
        <v>34</v>
      </c>
      <c r="C17" s="27">
        <v>4</v>
      </c>
    </row>
    <row r="18" spans="2:3" x14ac:dyDescent="0.25">
      <c r="B18" s="27">
        <v>41</v>
      </c>
      <c r="C18" s="27">
        <v>3</v>
      </c>
    </row>
    <row r="19" spans="2:3" x14ac:dyDescent="0.25">
      <c r="B19" s="27">
        <v>42</v>
      </c>
      <c r="C19" s="27">
        <v>4</v>
      </c>
    </row>
    <row r="20" spans="2:3" x14ac:dyDescent="0.25">
      <c r="B20" s="27">
        <v>43</v>
      </c>
      <c r="C20" s="27">
        <v>4</v>
      </c>
    </row>
    <row r="21" spans="2:3" x14ac:dyDescent="0.25">
      <c r="B21" s="27">
        <v>44</v>
      </c>
      <c r="C21" s="27">
        <v>5</v>
      </c>
    </row>
    <row r="22" spans="2:3" x14ac:dyDescent="0.25">
      <c r="B22" s="27">
        <v>51</v>
      </c>
      <c r="C22" s="27">
        <v>4</v>
      </c>
    </row>
    <row r="23" spans="2:3" x14ac:dyDescent="0.25">
      <c r="B23" s="27">
        <v>52</v>
      </c>
      <c r="C23" s="27">
        <v>5</v>
      </c>
    </row>
    <row r="24" spans="2:3" x14ac:dyDescent="0.25">
      <c r="B24" s="27">
        <v>53</v>
      </c>
      <c r="C24" s="27">
        <v>5</v>
      </c>
    </row>
    <row r="25" spans="2:3" x14ac:dyDescent="0.25">
      <c r="B25" s="27">
        <v>54</v>
      </c>
      <c r="C25" s="27">
        <v>5</v>
      </c>
    </row>
  </sheetData>
  <sheetProtection password="D2DB" sheet="1" objects="1" scenarios="1"/>
  <pageMargins left="0.47244094488188981" right="0.70866141732283472" top="1.4173228346456694" bottom="0.74803149606299213" header="0.31496062992125984" footer="0.31496062992125984"/>
  <pageSetup paperSize="9" fitToWidth="3" orientation="portrait" r:id="rId1"/>
  <headerFooter>
    <oddFooter>&amp;L&amp;"-,Gras"&amp;F&amp;C&amp;P/&amp;N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E5A101"/>
    <pageSetUpPr fitToPage="1"/>
  </sheetPr>
  <dimension ref="B2:K31"/>
  <sheetViews>
    <sheetView showGridLines="0" zoomScale="60" zoomScaleNormal="60" workbookViewId="0">
      <selection activeCell="F55" sqref="F55"/>
    </sheetView>
  </sheetViews>
  <sheetFormatPr baseColWidth="10" defaultColWidth="11" defaultRowHeight="13.5" x14ac:dyDescent="0.25"/>
  <cols>
    <col min="1" max="1" width="3.08203125" style="4" customWidth="1"/>
    <col min="2" max="2" width="25.1640625" style="24" customWidth="1"/>
    <col min="3" max="3" width="20.58203125" style="24" customWidth="1"/>
    <col min="4" max="16384" width="11" style="4"/>
  </cols>
  <sheetData>
    <row r="2" spans="2:11" ht="137" customHeight="1" x14ac:dyDescent="0.25">
      <c r="B2" s="36"/>
      <c r="C2" s="36"/>
      <c r="D2" s="37"/>
      <c r="E2" s="37"/>
      <c r="F2" s="37"/>
      <c r="G2" s="37"/>
      <c r="H2" s="37"/>
      <c r="I2" s="37"/>
      <c r="J2" s="37"/>
      <c r="K2" s="37"/>
    </row>
    <row r="3" spans="2:11" ht="35" customHeight="1" thickBot="1" x14ac:dyDescent="0.6">
      <c r="B3" s="38" t="s">
        <v>102</v>
      </c>
      <c r="C3" s="39"/>
      <c r="D3" s="40"/>
      <c r="E3" s="40"/>
      <c r="F3" s="40"/>
      <c r="G3" s="40"/>
      <c r="H3" s="40"/>
      <c r="I3" s="40"/>
      <c r="J3" s="40"/>
      <c r="K3" s="40"/>
    </row>
    <row r="4" spans="2:11" ht="14" thickTop="1" x14ac:dyDescent="0.25"/>
    <row r="5" spans="2:11" ht="14.5" thickBot="1" x14ac:dyDescent="0.35">
      <c r="B5" s="23" t="s">
        <v>23</v>
      </c>
      <c r="C5" s="23" t="s">
        <v>22</v>
      </c>
    </row>
    <row r="6" spans="2:11" ht="14" thickTop="1" x14ac:dyDescent="0.25">
      <c r="B6" s="24">
        <v>11</v>
      </c>
      <c r="C6" s="24">
        <v>1</v>
      </c>
    </row>
    <row r="7" spans="2:11" x14ac:dyDescent="0.25">
      <c r="B7" s="24">
        <v>21</v>
      </c>
      <c r="C7" s="24">
        <v>3</v>
      </c>
    </row>
    <row r="8" spans="2:11" x14ac:dyDescent="0.25">
      <c r="B8" s="24">
        <v>31</v>
      </c>
      <c r="C8" s="24">
        <v>10</v>
      </c>
    </row>
    <row r="9" spans="2:11" x14ac:dyDescent="0.25">
      <c r="B9" s="24">
        <v>41</v>
      </c>
      <c r="C9" s="24">
        <v>30</v>
      </c>
    </row>
    <row r="10" spans="2:11" x14ac:dyDescent="0.25">
      <c r="B10" s="24">
        <v>51</v>
      </c>
      <c r="C10" s="24">
        <v>100</v>
      </c>
    </row>
    <row r="11" spans="2:11" x14ac:dyDescent="0.25">
      <c r="B11" s="24">
        <v>12</v>
      </c>
      <c r="C11" s="24">
        <v>10</v>
      </c>
    </row>
    <row r="12" spans="2:11" x14ac:dyDescent="0.25">
      <c r="B12" s="24">
        <v>22</v>
      </c>
      <c r="C12" s="24">
        <v>30</v>
      </c>
    </row>
    <row r="13" spans="2:11" x14ac:dyDescent="0.25">
      <c r="B13" s="24">
        <v>32</v>
      </c>
      <c r="C13" s="24">
        <v>100</v>
      </c>
    </row>
    <row r="14" spans="2:11" x14ac:dyDescent="0.25">
      <c r="B14" s="24">
        <v>42</v>
      </c>
      <c r="C14" s="24">
        <v>300</v>
      </c>
    </row>
    <row r="15" spans="2:11" x14ac:dyDescent="0.25">
      <c r="B15" s="24">
        <v>52</v>
      </c>
      <c r="C15" s="24">
        <v>1000</v>
      </c>
    </row>
    <row r="16" spans="2:11" x14ac:dyDescent="0.25">
      <c r="B16" s="24">
        <v>13</v>
      </c>
      <c r="C16" s="24">
        <v>100</v>
      </c>
    </row>
    <row r="17" spans="2:3" x14ac:dyDescent="0.25">
      <c r="B17" s="24">
        <v>23</v>
      </c>
      <c r="C17" s="24">
        <v>300</v>
      </c>
    </row>
    <row r="18" spans="2:3" x14ac:dyDescent="0.25">
      <c r="B18" s="24">
        <v>33</v>
      </c>
      <c r="C18" s="24">
        <v>1000</v>
      </c>
    </row>
    <row r="19" spans="2:3" x14ac:dyDescent="0.25">
      <c r="B19" s="24">
        <v>43</v>
      </c>
      <c r="C19" s="24">
        <v>3000</v>
      </c>
    </row>
    <row r="20" spans="2:3" x14ac:dyDescent="0.25">
      <c r="B20" s="24">
        <v>53</v>
      </c>
      <c r="C20" s="24">
        <v>10000</v>
      </c>
    </row>
    <row r="21" spans="2:3" x14ac:dyDescent="0.25">
      <c r="B21" s="24">
        <v>14</v>
      </c>
      <c r="C21" s="24">
        <v>1000</v>
      </c>
    </row>
    <row r="22" spans="2:3" x14ac:dyDescent="0.25">
      <c r="B22" s="24">
        <v>24</v>
      </c>
      <c r="C22" s="24">
        <v>3000</v>
      </c>
    </row>
    <row r="23" spans="2:3" x14ac:dyDescent="0.25">
      <c r="B23" s="24">
        <v>34</v>
      </c>
      <c r="C23" s="24">
        <v>10000</v>
      </c>
    </row>
    <row r="24" spans="2:3" x14ac:dyDescent="0.25">
      <c r="B24" s="24">
        <v>44</v>
      </c>
      <c r="C24" s="24">
        <v>30000</v>
      </c>
    </row>
    <row r="25" spans="2:3" x14ac:dyDescent="0.25">
      <c r="B25" s="24">
        <v>54</v>
      </c>
      <c r="C25" s="24">
        <v>100000</v>
      </c>
    </row>
    <row r="26" spans="2:3" x14ac:dyDescent="0.25">
      <c r="B26" s="24">
        <v>15</v>
      </c>
      <c r="C26" s="24">
        <v>10000</v>
      </c>
    </row>
    <row r="27" spans="2:3" x14ac:dyDescent="0.25">
      <c r="B27" s="24">
        <v>25</v>
      </c>
      <c r="C27" s="24">
        <v>30000</v>
      </c>
    </row>
    <row r="28" spans="2:3" x14ac:dyDescent="0.25">
      <c r="B28" s="24">
        <v>35</v>
      </c>
      <c r="C28" s="24">
        <v>100000</v>
      </c>
    </row>
    <row r="29" spans="2:3" x14ac:dyDescent="0.25">
      <c r="B29" s="24">
        <v>45</v>
      </c>
      <c r="C29" s="24">
        <v>300000</v>
      </c>
    </row>
    <row r="30" spans="2:3" x14ac:dyDescent="0.25">
      <c r="B30" s="24">
        <v>55</v>
      </c>
      <c r="C30" s="24">
        <v>1000000</v>
      </c>
    </row>
    <row r="31" spans="2:3" ht="23" x14ac:dyDescent="0.25">
      <c r="C31" s="25" t="s">
        <v>26</v>
      </c>
    </row>
  </sheetData>
  <sheetProtection password="D2DB" sheet="1" objects="1" scenarios="1"/>
  <pageMargins left="0.47244094488188981" right="0.70866141732283472" top="1.4173228346456694" bottom="0.74803149606299213" header="0.31496062992125984" footer="0.31496062992125984"/>
  <pageSetup paperSize="9" fitToWidth="3" orientation="portrait" r:id="rId1"/>
  <headerFooter>
    <oddFooter>&amp;L&amp;"-,Gras"&amp;F&amp;C&amp;P/&amp;N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0"/>
    <pageSetUpPr fitToPage="1"/>
  </sheetPr>
  <dimension ref="A1:M36"/>
  <sheetViews>
    <sheetView showGridLines="0" zoomScaleNormal="100" workbookViewId="0">
      <selection activeCell="H22" sqref="H22"/>
    </sheetView>
  </sheetViews>
  <sheetFormatPr baseColWidth="10" defaultColWidth="11" defaultRowHeight="13.5" x14ac:dyDescent="0.25"/>
  <cols>
    <col min="1" max="1" width="14.08203125" style="8" bestFit="1" customWidth="1"/>
    <col min="2" max="2" width="25.58203125" style="3" bestFit="1" customWidth="1"/>
    <col min="3" max="3" width="20.1640625" style="3" customWidth="1"/>
    <col min="4" max="4" width="27.58203125" style="3" customWidth="1"/>
    <col min="5" max="5" width="20.33203125" style="8" customWidth="1"/>
    <col min="6" max="6" width="34.5" style="8" customWidth="1"/>
    <col min="7" max="7" width="23.58203125" style="8" customWidth="1"/>
    <col min="8" max="8" width="11" style="8"/>
    <col min="9" max="9" width="41.83203125" style="8" customWidth="1"/>
    <col min="10" max="10" width="19" style="8" customWidth="1"/>
    <col min="11" max="11" width="11" style="8"/>
    <col min="12" max="12" width="14.6640625" style="8" customWidth="1"/>
    <col min="13" max="16384" width="11" style="8"/>
  </cols>
  <sheetData>
    <row r="1" spans="1:13" ht="56.5" customHeight="1" x14ac:dyDescent="0.25"/>
    <row r="2" spans="1:13" ht="56.5" customHeight="1" x14ac:dyDescent="0.25"/>
    <row r="3" spans="1:13" s="5" customFormat="1" ht="14.5" thickBot="1" x14ac:dyDescent="0.35">
      <c r="B3" s="6" t="s">
        <v>30</v>
      </c>
      <c r="C3" s="6" t="s">
        <v>6</v>
      </c>
      <c r="D3" s="5" t="s">
        <v>303</v>
      </c>
      <c r="F3" s="6" t="s">
        <v>18</v>
      </c>
      <c r="G3" s="6" t="s">
        <v>32</v>
      </c>
      <c r="I3" s="7" t="s">
        <v>265</v>
      </c>
      <c r="J3" s="7" t="s">
        <v>33</v>
      </c>
      <c r="K3" s="7"/>
      <c r="L3" s="7" t="s">
        <v>74</v>
      </c>
      <c r="M3" s="7"/>
    </row>
    <row r="4" spans="1:13" ht="14" thickTop="1" x14ac:dyDescent="0.25">
      <c r="B4" s="8" t="s">
        <v>28</v>
      </c>
      <c r="C4" s="2">
        <v>100</v>
      </c>
      <c r="D4" s="1">
        <v>1</v>
      </c>
      <c r="F4" s="9" t="s">
        <v>231</v>
      </c>
      <c r="G4" s="10">
        <v>1</v>
      </c>
      <c r="H4" s="3"/>
      <c r="I4" s="9" t="s">
        <v>108</v>
      </c>
      <c r="J4" s="3">
        <v>1</v>
      </c>
      <c r="L4" s="3" t="s">
        <v>76</v>
      </c>
      <c r="M4" s="3">
        <v>1</v>
      </c>
    </row>
    <row r="5" spans="1:13" x14ac:dyDescent="0.25">
      <c r="B5" s="8" t="s">
        <v>27</v>
      </c>
      <c r="C5" s="2">
        <v>10</v>
      </c>
      <c r="D5" s="1">
        <v>1</v>
      </c>
      <c r="F5" s="9" t="s">
        <v>31</v>
      </c>
      <c r="G5" s="10">
        <v>0.5</v>
      </c>
      <c r="H5" s="3"/>
      <c r="I5" s="9" t="s">
        <v>104</v>
      </c>
      <c r="J5" s="3">
        <v>0.7</v>
      </c>
      <c r="L5" s="3" t="s">
        <v>75</v>
      </c>
      <c r="M5" s="3">
        <v>2</v>
      </c>
    </row>
    <row r="6" spans="1:13" x14ac:dyDescent="0.25">
      <c r="B6" s="8" t="s">
        <v>29</v>
      </c>
      <c r="C6" s="2">
        <v>1</v>
      </c>
      <c r="D6" s="1">
        <v>0</v>
      </c>
      <c r="F6" s="9"/>
      <c r="G6" s="3"/>
      <c r="H6" s="3"/>
      <c r="I6" s="9"/>
      <c r="J6" s="3"/>
    </row>
    <row r="7" spans="1:13" x14ac:dyDescent="0.25">
      <c r="B7" s="8" t="s">
        <v>34</v>
      </c>
      <c r="C7" s="2">
        <v>1</v>
      </c>
      <c r="D7" s="1">
        <v>0</v>
      </c>
    </row>
    <row r="11" spans="1:13" ht="14.5" thickBot="1" x14ac:dyDescent="0.35">
      <c r="B11" s="11"/>
      <c r="C11" s="514" t="s">
        <v>2</v>
      </c>
      <c r="D11" s="514"/>
      <c r="E11" s="514"/>
      <c r="F11" s="514"/>
      <c r="G11" s="12"/>
      <c r="I11" s="65"/>
      <c r="J11" s="13" t="s">
        <v>232</v>
      </c>
      <c r="K11" s="13"/>
    </row>
    <row r="12" spans="1:13" ht="14.5" thickTop="1" x14ac:dyDescent="0.3">
      <c r="A12" s="14" t="s">
        <v>62</v>
      </c>
      <c r="B12" s="15" t="s">
        <v>36</v>
      </c>
      <c r="C12" s="15" t="s">
        <v>37</v>
      </c>
      <c r="D12" s="15" t="s">
        <v>38</v>
      </c>
      <c r="E12" s="15" t="s">
        <v>57</v>
      </c>
      <c r="F12" s="15" t="s">
        <v>40</v>
      </c>
      <c r="J12" s="8" t="s">
        <v>9</v>
      </c>
    </row>
    <row r="13" spans="1:13" ht="14" x14ac:dyDescent="0.3">
      <c r="A13" s="8" t="s">
        <v>256</v>
      </c>
      <c r="B13" s="16" t="s">
        <v>58</v>
      </c>
      <c r="C13" s="16" t="s">
        <v>41</v>
      </c>
      <c r="D13" s="16" t="s">
        <v>42</v>
      </c>
      <c r="E13" s="16" t="s">
        <v>43</v>
      </c>
      <c r="F13" s="16" t="s">
        <v>44</v>
      </c>
      <c r="J13" s="8" t="s">
        <v>243</v>
      </c>
    </row>
    <row r="14" spans="1:13" ht="14" x14ac:dyDescent="0.3">
      <c r="A14" s="8" t="s">
        <v>257</v>
      </c>
      <c r="B14" s="16" t="s">
        <v>59</v>
      </c>
      <c r="C14" s="16" t="s">
        <v>45</v>
      </c>
      <c r="D14" s="16" t="s">
        <v>46</v>
      </c>
      <c r="E14" s="16" t="s">
        <v>47</v>
      </c>
      <c r="F14" s="16" t="s">
        <v>48</v>
      </c>
      <c r="J14" s="8" t="s">
        <v>233</v>
      </c>
    </row>
    <row r="15" spans="1:13" ht="14" x14ac:dyDescent="0.3">
      <c r="A15" s="8" t="s">
        <v>258</v>
      </c>
      <c r="B15" s="16" t="s">
        <v>60</v>
      </c>
      <c r="C15" s="16" t="s">
        <v>49</v>
      </c>
      <c r="D15" s="16" t="s">
        <v>50</v>
      </c>
      <c r="E15" s="16" t="s">
        <v>51</v>
      </c>
      <c r="F15" s="16" t="s">
        <v>52</v>
      </c>
      <c r="J15" s="8" t="s">
        <v>244</v>
      </c>
    </row>
    <row r="16" spans="1:13" ht="14" x14ac:dyDescent="0.3">
      <c r="A16" s="8" t="s">
        <v>259</v>
      </c>
      <c r="B16" s="16" t="s">
        <v>61</v>
      </c>
      <c r="C16" s="16" t="s">
        <v>53</v>
      </c>
      <c r="D16" s="16" t="s">
        <v>54</v>
      </c>
      <c r="E16" s="16" t="s">
        <v>55</v>
      </c>
      <c r="F16" s="16" t="s">
        <v>56</v>
      </c>
      <c r="J16" s="8" t="s">
        <v>245</v>
      </c>
    </row>
    <row r="17" spans="2:11" ht="14" x14ac:dyDescent="0.3">
      <c r="B17" s="17" t="s">
        <v>35</v>
      </c>
      <c r="C17" s="17">
        <v>1</v>
      </c>
      <c r="D17" s="17">
        <v>2</v>
      </c>
      <c r="E17" s="17">
        <v>3</v>
      </c>
      <c r="F17" s="17">
        <v>4</v>
      </c>
      <c r="J17" s="8" t="s">
        <v>246</v>
      </c>
    </row>
    <row r="18" spans="2:11" x14ac:dyDescent="0.25">
      <c r="J18" s="8" t="s">
        <v>234</v>
      </c>
    </row>
    <row r="20" spans="2:11" ht="14" x14ac:dyDescent="0.25">
      <c r="B20" s="18" t="s">
        <v>17</v>
      </c>
      <c r="C20" s="18" t="s">
        <v>39</v>
      </c>
      <c r="D20" s="18" t="s">
        <v>63</v>
      </c>
      <c r="E20" s="19" t="s">
        <v>62</v>
      </c>
      <c r="F20" s="19" t="s">
        <v>35</v>
      </c>
    </row>
    <row r="21" spans="2:11" ht="14" x14ac:dyDescent="0.25">
      <c r="B21" s="20" t="s">
        <v>58</v>
      </c>
      <c r="C21" s="20" t="s">
        <v>260</v>
      </c>
      <c r="D21" s="20" t="str">
        <f>CONCATENATE(B21,C21)</f>
        <v>Quotidienneoccasionnel</v>
      </c>
      <c r="E21" s="21" t="s">
        <v>41</v>
      </c>
      <c r="F21" s="1">
        <v>1</v>
      </c>
    </row>
    <row r="22" spans="2:11" ht="14" x14ac:dyDescent="0.25">
      <c r="B22" s="20" t="s">
        <v>58</v>
      </c>
      <c r="C22" s="20" t="s">
        <v>261</v>
      </c>
      <c r="D22" s="20" t="str">
        <f t="shared" ref="D22:D36" si="0">CONCATENATE(B22,C22)</f>
        <v>Quotidienneintermittent</v>
      </c>
      <c r="E22" s="21" t="s">
        <v>42</v>
      </c>
      <c r="F22" s="1">
        <v>2</v>
      </c>
    </row>
    <row r="23" spans="2:11" ht="14" x14ac:dyDescent="0.3">
      <c r="B23" s="20" t="s">
        <v>58</v>
      </c>
      <c r="C23" s="20" t="s">
        <v>258</v>
      </c>
      <c r="D23" s="20" t="str">
        <f t="shared" si="0"/>
        <v>QuotidienneFréquent</v>
      </c>
      <c r="E23" s="16" t="s">
        <v>43</v>
      </c>
      <c r="F23" s="1">
        <v>3</v>
      </c>
    </row>
    <row r="24" spans="2:11" ht="14" x14ac:dyDescent="0.25">
      <c r="B24" s="20" t="s">
        <v>58</v>
      </c>
      <c r="C24" s="20" t="s">
        <v>259</v>
      </c>
      <c r="D24" s="20" t="str">
        <f t="shared" si="0"/>
        <v>QuotidiennePermanent</v>
      </c>
      <c r="E24" s="21" t="s">
        <v>44</v>
      </c>
      <c r="F24" s="1">
        <v>4</v>
      </c>
    </row>
    <row r="25" spans="2:11" ht="14" x14ac:dyDescent="0.3">
      <c r="B25" s="22" t="s">
        <v>59</v>
      </c>
      <c r="C25" s="20" t="s">
        <v>260</v>
      </c>
      <c r="D25" s="20" t="str">
        <f t="shared" si="0"/>
        <v>Hebdomadaireoccasionnel</v>
      </c>
      <c r="E25" s="16" t="s">
        <v>45</v>
      </c>
      <c r="F25" s="1">
        <v>1</v>
      </c>
    </row>
    <row r="26" spans="2:11" ht="14" x14ac:dyDescent="0.3">
      <c r="B26" s="22" t="s">
        <v>59</v>
      </c>
      <c r="C26" s="20" t="s">
        <v>261</v>
      </c>
      <c r="D26" s="20" t="str">
        <f t="shared" si="0"/>
        <v>Hebdomadaireintermittent</v>
      </c>
      <c r="E26" s="16" t="s">
        <v>46</v>
      </c>
      <c r="F26" s="1">
        <v>2</v>
      </c>
    </row>
    <row r="27" spans="2:11" ht="14" x14ac:dyDescent="0.3">
      <c r="B27" s="22" t="s">
        <v>59</v>
      </c>
      <c r="C27" s="20" t="s">
        <v>258</v>
      </c>
      <c r="D27" s="20" t="str">
        <f t="shared" si="0"/>
        <v>HebdomadaireFréquent</v>
      </c>
      <c r="E27" s="16" t="s">
        <v>47</v>
      </c>
      <c r="F27" s="1">
        <v>3</v>
      </c>
    </row>
    <row r="28" spans="2:11" ht="14" x14ac:dyDescent="0.3">
      <c r="B28" s="22" t="s">
        <v>59</v>
      </c>
      <c r="C28" s="20" t="s">
        <v>259</v>
      </c>
      <c r="D28" s="20" t="str">
        <f t="shared" si="0"/>
        <v>HebdomadairePermanent</v>
      </c>
      <c r="E28" s="16" t="s">
        <v>48</v>
      </c>
      <c r="F28" s="1">
        <v>4</v>
      </c>
    </row>
    <row r="29" spans="2:11" ht="14.5" thickBot="1" x14ac:dyDescent="0.35">
      <c r="B29" s="22" t="s">
        <v>60</v>
      </c>
      <c r="C29" s="20" t="s">
        <v>260</v>
      </c>
      <c r="D29" s="20" t="str">
        <f t="shared" si="0"/>
        <v>Mensuelleoccasionnel</v>
      </c>
      <c r="E29" s="16" t="s">
        <v>49</v>
      </c>
      <c r="F29" s="1">
        <v>1</v>
      </c>
      <c r="I29" s="7" t="s">
        <v>310</v>
      </c>
    </row>
    <row r="30" spans="2:11" ht="14.5" thickTop="1" x14ac:dyDescent="0.3">
      <c r="B30" s="22" t="s">
        <v>60</v>
      </c>
      <c r="C30" s="20" t="s">
        <v>261</v>
      </c>
      <c r="D30" s="20" t="str">
        <f t="shared" si="0"/>
        <v>Mensuelleintermittent</v>
      </c>
      <c r="E30" s="16" t="s">
        <v>50</v>
      </c>
      <c r="F30" s="1">
        <v>2</v>
      </c>
      <c r="I30" s="8" t="s">
        <v>104</v>
      </c>
    </row>
    <row r="31" spans="2:11" ht="14" x14ac:dyDescent="0.3">
      <c r="B31" s="22" t="s">
        <v>60</v>
      </c>
      <c r="C31" s="20" t="s">
        <v>258</v>
      </c>
      <c r="D31" s="20" t="str">
        <f t="shared" si="0"/>
        <v>MensuelleFréquent</v>
      </c>
      <c r="E31" s="16" t="s">
        <v>51</v>
      </c>
      <c r="F31" s="1">
        <v>3</v>
      </c>
      <c r="I31" s="8" t="s">
        <v>108</v>
      </c>
    </row>
    <row r="32" spans="2:11" ht="14" x14ac:dyDescent="0.3">
      <c r="B32" s="22" t="s">
        <v>60</v>
      </c>
      <c r="C32" s="20" t="s">
        <v>259</v>
      </c>
      <c r="D32" s="20" t="str">
        <f t="shared" si="0"/>
        <v>MensuellePermanent</v>
      </c>
      <c r="E32" s="16" t="s">
        <v>52</v>
      </c>
      <c r="F32" s="1">
        <v>4</v>
      </c>
      <c r="J32" s="3"/>
      <c r="K32" s="3"/>
    </row>
    <row r="33" spans="2:11" ht="14" x14ac:dyDescent="0.3">
      <c r="B33" s="22" t="s">
        <v>61</v>
      </c>
      <c r="C33" s="20" t="s">
        <v>260</v>
      </c>
      <c r="D33" s="20" t="str">
        <f t="shared" si="0"/>
        <v>Annuelleoccasionnel</v>
      </c>
      <c r="E33" s="16" t="s">
        <v>53</v>
      </c>
      <c r="F33" s="1">
        <v>1</v>
      </c>
      <c r="J33" s="2"/>
      <c r="K33" s="1"/>
    </row>
    <row r="34" spans="2:11" ht="14" x14ac:dyDescent="0.3">
      <c r="B34" s="22" t="s">
        <v>61</v>
      </c>
      <c r="C34" s="20" t="s">
        <v>261</v>
      </c>
      <c r="D34" s="20" t="str">
        <f t="shared" si="0"/>
        <v>Annuelleintermittent</v>
      </c>
      <c r="E34" s="16" t="s">
        <v>54</v>
      </c>
      <c r="F34" s="1">
        <v>2</v>
      </c>
      <c r="J34" s="2"/>
      <c r="K34" s="1"/>
    </row>
    <row r="35" spans="2:11" ht="14" x14ac:dyDescent="0.3">
      <c r="B35" s="22" t="s">
        <v>61</v>
      </c>
      <c r="C35" s="20" t="s">
        <v>258</v>
      </c>
      <c r="D35" s="20" t="str">
        <f t="shared" si="0"/>
        <v>AnnuelleFréquent</v>
      </c>
      <c r="E35" s="16" t="s">
        <v>55</v>
      </c>
      <c r="F35" s="1">
        <v>3</v>
      </c>
      <c r="J35" s="2"/>
      <c r="K35" s="1"/>
    </row>
    <row r="36" spans="2:11" ht="14" x14ac:dyDescent="0.3">
      <c r="B36" s="22" t="s">
        <v>61</v>
      </c>
      <c r="C36" s="20" t="s">
        <v>259</v>
      </c>
      <c r="D36" s="20" t="str">
        <f t="shared" si="0"/>
        <v>AnnuellePermanent</v>
      </c>
      <c r="E36" s="16" t="s">
        <v>56</v>
      </c>
      <c r="F36" s="1">
        <v>4</v>
      </c>
      <c r="J36" s="2"/>
      <c r="K36" s="1"/>
    </row>
  </sheetData>
  <mergeCells count="1">
    <mergeCell ref="C11:F11"/>
  </mergeCells>
  <pageMargins left="0.47244094488188981" right="0.70866141732283472" top="1.4173228346456694" bottom="0.74803149606299213" header="0.31496062992125984" footer="0.31496062992125984"/>
  <pageSetup paperSize="9" scale="67" fitToWidth="3" orientation="landscape" r:id="rId1"/>
  <headerFooter>
    <oddFooter>&amp;L&amp;"-,Gras"&amp;F&amp;C&amp;P/&amp;N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31</vt:i4>
      </vt:variant>
    </vt:vector>
  </HeadingPairs>
  <TitlesOfParts>
    <vt:vector size="38" baseType="lpstr">
      <vt:lpstr>OUTIL D'ÉVALUATION</vt:lpstr>
      <vt:lpstr>Guide d'utilisation</vt:lpstr>
      <vt:lpstr>Guide d'Interprétation</vt:lpstr>
      <vt:lpstr>Info Danger</vt:lpstr>
      <vt:lpstr>Info - Classe d'exposition</vt:lpstr>
      <vt:lpstr>Info - Risques potentiels</vt:lpstr>
      <vt:lpstr>Info - Listes déroulantes</vt:lpstr>
      <vt:lpstr>CMRCLP</vt:lpstr>
      <vt:lpstr>concatene</vt:lpstr>
      <vt:lpstr>DANGERARRETE</vt:lpstr>
      <vt:lpstr>DANGERCLP</vt:lpstr>
      <vt:lpstr>Exposition</vt:lpstr>
      <vt:lpstr>Fréquences</vt:lpstr>
      <vt:lpstr>Fréquencess</vt:lpstr>
      <vt:lpstr>'OUTIL D''ÉVALUATION'!Impression_des_titres</vt:lpstr>
      <vt:lpstr>jour</vt:lpstr>
      <vt:lpstr>Listprotection</vt:lpstr>
      <vt:lpstr>Picto_danger</vt:lpstr>
      <vt:lpstr>Picto_danger_clp</vt:lpstr>
      <vt:lpstr>Procédé</vt:lpstr>
      <vt:lpstr>Risque_potentiel</vt:lpstr>
      <vt:lpstr>score_danger</vt:lpstr>
      <vt:lpstr>score_procédé</vt:lpstr>
      <vt:lpstr>score_protection</vt:lpstr>
      <vt:lpstr>score_volatilité</vt:lpstr>
      <vt:lpstr>semaine</vt:lpstr>
      <vt:lpstr>testvola</vt:lpstr>
      <vt:lpstr>Utilisation</vt:lpstr>
      <vt:lpstr>VLEP</vt:lpstr>
      <vt:lpstr>VLEPON</vt:lpstr>
      <vt:lpstr>Volatilité</vt:lpstr>
      <vt:lpstr>'Guide d''Interprétation'!Zone_d_impression</vt:lpstr>
      <vt:lpstr>'Guide d''utilisation'!Zone_d_impression</vt:lpstr>
      <vt:lpstr>'Info - Classe d''exposition'!Zone_d_impression</vt:lpstr>
      <vt:lpstr>'Info - Listes déroulantes'!Zone_d_impression</vt:lpstr>
      <vt:lpstr>'Info - Risques potentiels'!Zone_d_impression</vt:lpstr>
      <vt:lpstr>'Info Danger'!Zone_d_impression</vt:lpstr>
      <vt:lpstr>'OUTIL D''ÉVALUATION'!Zone_d_impression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160</dc:creator>
  <cp:lastModifiedBy>LECLERCQ Christophe</cp:lastModifiedBy>
  <cp:lastPrinted>2024-02-15T12:44:33Z</cp:lastPrinted>
  <dcterms:created xsi:type="dcterms:W3CDTF">2015-02-19T07:17:14Z</dcterms:created>
  <dcterms:modified xsi:type="dcterms:W3CDTF">2025-10-22T10:10:48Z</dcterms:modified>
</cp:coreProperties>
</file>